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5505" windowWidth="13740" windowHeight="8445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>
    <definedName name="_xlnm.Print_Area" localSheetId="0">'Plan1'!$A$1:$E$99</definedName>
  </definedNames>
  <calcPr fullCalcOnLoad="1"/>
</workbook>
</file>

<file path=xl/sharedStrings.xml><?xml version="1.0" encoding="utf-8"?>
<sst xmlns="http://schemas.openxmlformats.org/spreadsheetml/2006/main" count="117" uniqueCount="100">
  <si>
    <t>PREFEITURA MUNICIPAL DE PELOTAS</t>
  </si>
  <si>
    <t>PODER EXECUTIVO</t>
  </si>
  <si>
    <t>ORÇAMENTOS FISCAL E DA SEGURIDADE SOCIAL</t>
  </si>
  <si>
    <t>LRF, art 53, inciso III- AnexoVII</t>
  </si>
  <si>
    <t>R$</t>
  </si>
  <si>
    <t xml:space="preserve">R$  </t>
  </si>
  <si>
    <t>BALANÇO ORÇAMENTÁRIO - RECEITAS</t>
  </si>
  <si>
    <t>NO BIMESTRE</t>
  </si>
  <si>
    <t>ATÉ O BIMESTRE</t>
  </si>
  <si>
    <t>Previsão Inicial da Receita</t>
  </si>
  <si>
    <t>Previsão Atualizada da Receita</t>
  </si>
  <si>
    <t>Receitas Realizadas</t>
  </si>
  <si>
    <t>Déficit Orçamentário</t>
  </si>
  <si>
    <t>-</t>
  </si>
  <si>
    <t>Saldo de Exercícios Anteriores</t>
  </si>
  <si>
    <t>BALANÇO ORÇAMENTÁRIO - DESPESAS</t>
  </si>
  <si>
    <t>Dotação Inicial</t>
  </si>
  <si>
    <t>Dotação Atualizada</t>
  </si>
  <si>
    <t>Despesas Empenhadas</t>
  </si>
  <si>
    <t xml:space="preserve">Despesas Executadas </t>
  </si>
  <si>
    <t>Superávit Orçamentário</t>
  </si>
  <si>
    <t>DESPESAS POR FUNÇÃO/SUBFUNÇÃO</t>
  </si>
  <si>
    <t>Despesas Liquidadas</t>
  </si>
  <si>
    <t>RECEITA CORRENTE LÍQUIDA - RCL</t>
  </si>
  <si>
    <t xml:space="preserve">Receita Corrente Líquida </t>
  </si>
  <si>
    <t>RECEITAS/DESPESAS DOS REGIMES DE PREVIDÊNCIA</t>
  </si>
  <si>
    <t>REGIME GERAL DE PREVIDÊNCIA SOCIAL</t>
  </si>
  <si>
    <t>Receitas Previdenciárias ( I )</t>
  </si>
  <si>
    <t>Despesas Previenciárias  ( II )</t>
  </si>
  <si>
    <t>Resultado  Previdenciário ( I - II  )</t>
  </si>
  <si>
    <t xml:space="preserve">REGIME PRÓPRIO DE PREVIDÊNCIA SOCIAL DO SERVIDORES PÚBLICOS </t>
  </si>
  <si>
    <t xml:space="preserve">Receita Previdenciária  ( III ) </t>
  </si>
  <si>
    <t>Despesas Previenciárias  ( IV )</t>
  </si>
  <si>
    <t>Resultado Previdenciário ( III - IV )</t>
  </si>
  <si>
    <t>RESULTADOS  NOMINAL E PRIMÁRIO</t>
  </si>
  <si>
    <t xml:space="preserve">Meta Fixada no Anexo </t>
  </si>
  <si>
    <t xml:space="preserve">Resultado Apurado </t>
  </si>
  <si>
    <t>% em Relação à Meta</t>
  </si>
  <si>
    <t>de Metas Fiscais da LDO</t>
  </si>
  <si>
    <t>Até o Bimestre</t>
  </si>
  <si>
    <t>( a )</t>
  </si>
  <si>
    <t>( b )</t>
  </si>
  <si>
    <t xml:space="preserve">  ( b/a )</t>
  </si>
  <si>
    <t xml:space="preserve">Resultado Nominal </t>
  </si>
  <si>
    <t>Resultado Primário</t>
  </si>
  <si>
    <t>MOVIMENTAÇÃO DOS RESTOS A PAGAR</t>
  </si>
  <si>
    <t>INSCRIÇÃO</t>
  </si>
  <si>
    <t xml:space="preserve">CANCELAMENTO ATÉ </t>
  </si>
  <si>
    <t>PAGTO. ATÉ O</t>
  </si>
  <si>
    <t>SALDO</t>
  </si>
  <si>
    <t>O  BIMESTRE</t>
  </si>
  <si>
    <t>BIMESTRE</t>
  </si>
  <si>
    <t>POR PODER E MINISTÉRIO PÚBLICO</t>
  </si>
  <si>
    <t>RESTOS A PAGAR PROCESSADOS</t>
  </si>
  <si>
    <t>Poder Executivo</t>
  </si>
  <si>
    <t>Poder Legislativo</t>
  </si>
  <si>
    <t>Poder Judiciário</t>
  </si>
  <si>
    <t>Ministério Público</t>
  </si>
  <si>
    <t>RESTOS A PAGAR NÃO PROCESSADOS</t>
  </si>
  <si>
    <t>TOTAL</t>
  </si>
  <si>
    <t>DESPESAS COM MANUTENÇÃO E DESENVOLVIMENTO DO ENSINO - MDE</t>
  </si>
  <si>
    <t>Valor Apurado</t>
  </si>
  <si>
    <t>LIMITES CONSTITUCIONAIS ANUAIS</t>
  </si>
  <si>
    <t xml:space="preserve">% Mínimo a Aplicar </t>
  </si>
  <si>
    <t>% Aplicado Até o</t>
  </si>
  <si>
    <t>no  Exercício</t>
  </si>
  <si>
    <t>Bimestre</t>
  </si>
  <si>
    <t>Mínimo Anual &lt;18%/25%&gt; dos Impostos na Manut. e Desenv. do Ensino-MDE</t>
  </si>
  <si>
    <t>Mínimo Anual de 60%  do FUNDEB na Rem. dos Profºs no Ensino Fundamental</t>
  </si>
  <si>
    <t>RECEITAS DE OPERAÇÕES DE CRÉDITO E DESPESAS DE CAPITAL</t>
  </si>
  <si>
    <t>Valor Apurado até o Bimestre (R$)</t>
  </si>
  <si>
    <t>Saldo a Realizar (R$)</t>
  </si>
  <si>
    <t xml:space="preserve">Receitas de Operação de Crédito </t>
  </si>
  <si>
    <t>Despesa de Capital Liquida</t>
  </si>
  <si>
    <t>PROJEÇÃO ATUARIAL DOS REGIMES DE PREVIDÊNCIA</t>
  </si>
  <si>
    <t>Exercício</t>
  </si>
  <si>
    <t>10º Exercício</t>
  </si>
  <si>
    <t>20º Exercício</t>
  </si>
  <si>
    <t>35º Exercício</t>
  </si>
  <si>
    <t>Regime Geral de Previdência Social</t>
  </si>
  <si>
    <t xml:space="preserve">    Receitas Previdenciárias (I)</t>
  </si>
  <si>
    <t xml:space="preserve">    Despesas Previdenciárias (II)</t>
  </si>
  <si>
    <t xml:space="preserve">    Resultado Previdenciário (III) = (I - II)</t>
  </si>
  <si>
    <t>Regime Próprio de Previdência Social dos Servidores Públicos</t>
  </si>
  <si>
    <t xml:space="preserve">    Receitas Previdenciárias (IV)</t>
  </si>
  <si>
    <t xml:space="preserve">    Despesas Previdenciárias (V)</t>
  </si>
  <si>
    <t xml:space="preserve">    Resultado Previdenciário (VI) = (IV - V)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</si>
  <si>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</si>
  <si>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</si>
  <si>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</si>
  <si>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</si>
  <si>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</si>
  <si>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</si>
  <si>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Despesas Próprias com Ações e Serviços Públicos de saúde</t>
  </si>
  <si>
    <t>Fonte: Extraido do Manual de Elaboração do Relatório Resumido de Execução Orçamentária da STN 7a. edição</t>
  </si>
  <si>
    <t>Aplicado Até o Bimestre</t>
  </si>
  <si>
    <t>DEMONSTRATIVO SIMPLIFICADO DO RELATÓRIO RESUMIDO DA EXECUÇÃO ORÇAMENTÁRIA  SEXTO BIMESTRE - 2016</t>
  </si>
  <si>
    <t>PERÍODO DE REFERÊNCIA: JANEIRO  A  DEZEMBRO DE 2016</t>
  </si>
  <si>
    <t xml:space="preserve">                                              Prefeita Municipal                                                 Secretário de Gestão Administrativa e Financeira        Contador Geral – CRCRS 050024</t>
  </si>
  <si>
    <t xml:space="preserve">                                  Paula Schild Mascarenhas                                                         José Francisco das Graças Cruz                                  Cláudio Ivan Lopes Viana 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</si>
</sst>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</numFmts>
  <fonts count="38">
    <font>
      <sz val="10"/>
      <name val="Arial"/>
      <family val="0"/>
    </font>
    <font>
      <sz val="6"/>
      <name val="Tahoma"/>
      <family val="2"/>
    </font>
    <font>
      <b/>
      <sz val="6"/>
      <name val="Tahoma"/>
      <family val="2"/>
    </font>
    <font>
      <sz val="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Alignment="1">
      <alignment/>
    </xf>
    <xf numFmtId="4" fontId="3" fillId="33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 indent="2"/>
    </xf>
    <xf numFmtId="4" fontId="1" fillId="0" borderId="10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left" indent="1"/>
    </xf>
    <xf numFmtId="0" fontId="1" fillId="0" borderId="13" xfId="0" applyFont="1" applyFill="1" applyBorder="1" applyAlignment="1">
      <alignment horizontal="left" indent="2"/>
    </xf>
    <xf numFmtId="4" fontId="1" fillId="0" borderId="10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left" indent="1"/>
    </xf>
    <xf numFmtId="0" fontId="1" fillId="0" borderId="13" xfId="0" applyFont="1" applyFill="1" applyBorder="1" applyAlignment="1">
      <alignment horizontal="left" indent="1"/>
    </xf>
    <xf numFmtId="4" fontId="1" fillId="0" borderId="14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indent="1"/>
    </xf>
    <xf numFmtId="4" fontId="1" fillId="0" borderId="19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left" indent="2"/>
    </xf>
    <xf numFmtId="0" fontId="1" fillId="0" borderId="13" xfId="0" applyFont="1" applyFill="1" applyBorder="1" applyAlignment="1">
      <alignment horizontal="left" indent="3"/>
    </xf>
    <xf numFmtId="0" fontId="2" fillId="0" borderId="2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left" indent="1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26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23" xfId="0" applyFont="1" applyFill="1" applyBorder="1" applyAlignment="1">
      <alignment horizontal="left" indent="1"/>
    </xf>
    <xf numFmtId="0" fontId="1" fillId="0" borderId="14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/>
    </xf>
    <xf numFmtId="4" fontId="1" fillId="0" borderId="29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177" fontId="1" fillId="0" borderId="13" xfId="52" applyFont="1" applyFill="1" applyBorder="1" applyAlignment="1" applyProtection="1">
      <alignment/>
      <protection/>
    </xf>
    <xf numFmtId="10" fontId="1" fillId="0" borderId="12" xfId="0" applyNumberFormat="1" applyFont="1" applyFill="1" applyBorder="1" applyAlignment="1">
      <alignment horizontal="center"/>
    </xf>
    <xf numFmtId="10" fontId="1" fillId="0" borderId="13" xfId="0" applyNumberFormat="1" applyFont="1" applyFill="1" applyBorder="1" applyAlignment="1">
      <alignment horizontal="center"/>
    </xf>
    <xf numFmtId="177" fontId="1" fillId="0" borderId="24" xfId="52" applyFont="1" applyFill="1" applyBorder="1" applyAlignment="1" applyProtection="1">
      <alignment horizontal="center"/>
      <protection/>
    </xf>
    <xf numFmtId="10" fontId="1" fillId="0" borderId="11" xfId="0" applyNumberFormat="1" applyFont="1" applyFill="1" applyBorder="1" applyAlignment="1">
      <alignment horizontal="center"/>
    </xf>
    <xf numFmtId="177" fontId="1" fillId="0" borderId="11" xfId="52" applyFont="1" applyFill="1" applyBorder="1" applyAlignment="1" applyProtection="1">
      <alignment horizontal="center"/>
      <protection/>
    </xf>
    <xf numFmtId="37" fontId="2" fillId="0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/>
    </xf>
    <xf numFmtId="177" fontId="1" fillId="0" borderId="24" xfId="52" applyFont="1" applyFill="1" applyBorder="1" applyAlignment="1" applyProtection="1">
      <alignment/>
      <protection/>
    </xf>
    <xf numFmtId="10" fontId="1" fillId="0" borderId="24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inden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10" fontId="1" fillId="0" borderId="13" xfId="0" applyNumberFormat="1" applyFont="1" applyFill="1" applyBorder="1" applyAlignment="1">
      <alignment horizontal="center"/>
    </xf>
    <xf numFmtId="177" fontId="1" fillId="0" borderId="24" xfId="52" applyFont="1" applyFill="1" applyBorder="1" applyAlignment="1" applyProtection="1">
      <alignment horizontal="center"/>
      <protection/>
    </xf>
    <xf numFmtId="10" fontId="1" fillId="0" borderId="11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left" vertical="center" indent="1"/>
    </xf>
    <xf numFmtId="0" fontId="2" fillId="0" borderId="15" xfId="0" applyFont="1" applyFill="1" applyBorder="1" applyAlignment="1">
      <alignment horizontal="center"/>
    </xf>
    <xf numFmtId="4" fontId="1" fillId="0" borderId="13" xfId="52" applyNumberFormat="1" applyFont="1" applyFill="1" applyBorder="1" applyAlignment="1" applyProtection="1">
      <alignment horizontal="right"/>
      <protection/>
    </xf>
    <xf numFmtId="177" fontId="1" fillId="0" borderId="13" xfId="52" applyFont="1" applyFill="1" applyBorder="1" applyAlignment="1" applyProtection="1">
      <alignment horizontal="center"/>
      <protection/>
    </xf>
    <xf numFmtId="177" fontId="2" fillId="0" borderId="13" xfId="52" applyFont="1" applyFill="1" applyBorder="1" applyAlignment="1" applyProtection="1">
      <alignment horizontal="center"/>
      <protection/>
    </xf>
    <xf numFmtId="10" fontId="2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34" xfId="0" applyNumberFormat="1" applyFont="1" applyFill="1" applyBorder="1" applyAlignment="1">
      <alignment horizontal="right"/>
    </xf>
    <xf numFmtId="4" fontId="1" fillId="0" borderId="35" xfId="0" applyNumberFormat="1" applyFont="1" applyFill="1" applyBorder="1" applyAlignment="1">
      <alignment horizontal="righ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pelotas.rs.gov.br/cidade/imagens/prefeitura-pelotas-negativ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3038475</xdr:colOff>
      <xdr:row>3</xdr:row>
      <xdr:rowOff>66675</xdr:rowOff>
    </xdr:from>
    <xdr:to>
      <xdr:col>1</xdr:col>
      <xdr:colOff>409575</xdr:colOff>
      <xdr:row>5</xdr:row>
      <xdr:rowOff>95250</xdr:rowOff>
    </xdr:to>
    <xdr:pic>
      <xdr:nvPicPr>
        <xdr:cNvPr id="1" name="Picture 3" descr="pp-negativ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38475" y="381000"/>
          <a:ext cx="9334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CONFI_RREO_4314407_20160226_v4%20(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REO-Anexo 01"/>
      <sheetName val="formulas"/>
      <sheetName val="RREO-Anexo 02"/>
      <sheetName val="RREO-Anexo 03"/>
      <sheetName val="RREO-Anexo 04.1"/>
      <sheetName val="RREO-Anexo 04.2"/>
      <sheetName val="RREO-Anexo 05"/>
      <sheetName val="RREO-Anexo 06"/>
      <sheetName val="RREO-Anexo 07"/>
      <sheetName val="RREO-Anexo 09"/>
      <sheetName val="RREO-Anexo 10 - RPPS"/>
      <sheetName val="RREO-Anexo 11"/>
      <sheetName val="RREO-Anexo 13"/>
      <sheetName val="RREO-Anexo 14"/>
    </sheetNames>
    <sheetDataSet>
      <sheetData sheetId="8">
        <row r="23">
          <cell r="D23">
            <v>13592334.94</v>
          </cell>
          <cell r="E23">
            <v>3098131.32</v>
          </cell>
          <cell r="J23">
            <v>42604245.89</v>
          </cell>
          <cell r="K23">
            <v>50217647.01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7"/>
  <sheetViews>
    <sheetView tabSelected="1" view="pageBreakPreview" zoomScale="160" zoomScaleNormal="145" zoomScaleSheetLayoutView="160" zoomScalePageLayoutView="0" workbookViewId="0" topLeftCell="A1">
      <selection activeCell="E94" sqref="A3:E94"/>
    </sheetView>
  </sheetViews>
  <sheetFormatPr defaultColWidth="9.140625" defaultRowHeight="12.75"/>
  <cols>
    <col min="1" max="1" width="53.421875" style="1" bestFit="1" customWidth="1"/>
    <col min="2" max="2" width="14.00390625" style="1" bestFit="1" customWidth="1"/>
    <col min="3" max="3" width="16.421875" style="1" bestFit="1" customWidth="1"/>
    <col min="4" max="4" width="10.8515625" style="1" bestFit="1" customWidth="1"/>
    <col min="5" max="5" width="10.57421875" style="1" bestFit="1" customWidth="1"/>
    <col min="6" max="6" width="9.57421875" style="3" bestFit="1" customWidth="1"/>
    <col min="7" max="7" width="10.8515625" style="2" bestFit="1" customWidth="1"/>
    <col min="8" max="8" width="9.57421875" style="1" bestFit="1" customWidth="1"/>
    <col min="9" max="16384" width="9.140625" style="1" customWidth="1"/>
  </cols>
  <sheetData>
    <row r="1" spans="1:5" ht="8.25">
      <c r="A1" s="46"/>
      <c r="B1" s="46"/>
      <c r="C1" s="46"/>
      <c r="D1" s="46"/>
      <c r="E1" s="46"/>
    </row>
    <row r="2" spans="1:5" ht="8.25">
      <c r="A2" s="46"/>
      <c r="B2" s="46"/>
      <c r="C2" s="46"/>
      <c r="D2" s="46"/>
      <c r="E2" s="46"/>
    </row>
    <row r="3" spans="1:5" ht="8.25">
      <c r="A3" s="57"/>
      <c r="B3" s="58"/>
      <c r="C3" s="58"/>
      <c r="D3" s="58"/>
      <c r="E3" s="59"/>
    </row>
    <row r="4" spans="1:5" ht="8.25">
      <c r="A4" s="60"/>
      <c r="B4" s="61"/>
      <c r="C4" s="61"/>
      <c r="D4" s="61"/>
      <c r="E4" s="53"/>
    </row>
    <row r="5" spans="1:5" ht="8.25">
      <c r="A5" s="60"/>
      <c r="B5" s="61"/>
      <c r="C5" s="61"/>
      <c r="D5" s="61"/>
      <c r="E5" s="53"/>
    </row>
    <row r="6" spans="1:5" ht="8.25">
      <c r="A6" s="60"/>
      <c r="B6" s="61"/>
      <c r="C6" s="61"/>
      <c r="D6" s="61"/>
      <c r="E6" s="53"/>
    </row>
    <row r="7" spans="1:5" ht="8.25">
      <c r="A7" s="86" t="s">
        <v>0</v>
      </c>
      <c r="B7" s="86"/>
      <c r="C7" s="86"/>
      <c r="D7" s="86"/>
      <c r="E7" s="86"/>
    </row>
    <row r="8" spans="1:5" ht="8.25">
      <c r="A8" s="86" t="s">
        <v>1</v>
      </c>
      <c r="B8" s="86"/>
      <c r="C8" s="86"/>
      <c r="D8" s="86"/>
      <c r="E8" s="86"/>
    </row>
    <row r="9" spans="1:5" ht="8.25">
      <c r="A9" s="86" t="s">
        <v>96</v>
      </c>
      <c r="B9" s="86"/>
      <c r="C9" s="86"/>
      <c r="D9" s="86"/>
      <c r="E9" s="86"/>
    </row>
    <row r="10" spans="1:5" ht="8.25">
      <c r="A10" s="86" t="s">
        <v>2</v>
      </c>
      <c r="B10" s="86"/>
      <c r="C10" s="86"/>
      <c r="D10" s="86"/>
      <c r="E10" s="86"/>
    </row>
    <row r="11" spans="1:5" ht="8.25">
      <c r="A11" s="86" t="s">
        <v>97</v>
      </c>
      <c r="B11" s="86"/>
      <c r="C11" s="86"/>
      <c r="D11" s="86"/>
      <c r="E11" s="86"/>
    </row>
    <row r="12" spans="1:5" ht="8.25">
      <c r="A12" s="37"/>
      <c r="B12" s="43"/>
      <c r="C12" s="43"/>
      <c r="D12" s="43"/>
      <c r="E12" s="54"/>
    </row>
    <row r="13" spans="1:5" ht="8.25">
      <c r="A13" s="55" t="s">
        <v>3</v>
      </c>
      <c r="B13" s="87" t="s">
        <v>4</v>
      </c>
      <c r="C13" s="87"/>
      <c r="D13" s="88" t="s">
        <v>5</v>
      </c>
      <c r="E13" s="88"/>
    </row>
    <row r="14" spans="1:5" ht="8.25">
      <c r="A14" s="56" t="s">
        <v>6</v>
      </c>
      <c r="B14" s="89" t="s">
        <v>7</v>
      </c>
      <c r="C14" s="89"/>
      <c r="D14" s="90" t="s">
        <v>8</v>
      </c>
      <c r="E14" s="90"/>
    </row>
    <row r="15" spans="1:5" ht="12.75" customHeight="1">
      <c r="A15" s="5" t="s">
        <v>9</v>
      </c>
      <c r="B15" s="121">
        <f>1096642823.6/12*2</f>
        <v>182773803.9333333</v>
      </c>
      <c r="C15" s="122"/>
      <c r="D15" s="121">
        <f>1096642823.6/12*12</f>
        <v>1096642823.6</v>
      </c>
      <c r="E15" s="122"/>
    </row>
    <row r="16" spans="1:5" ht="12.75" customHeight="1">
      <c r="A16" s="5" t="s">
        <v>10</v>
      </c>
      <c r="B16" s="121">
        <f>1117284719.12/12*2</f>
        <v>186214119.85333332</v>
      </c>
      <c r="C16" s="122"/>
      <c r="D16" s="121">
        <f>1117284719.12</f>
        <v>1117284719.12</v>
      </c>
      <c r="E16" s="122"/>
    </row>
    <row r="17" spans="1:5" ht="8.25">
      <c r="A17" s="5" t="s">
        <v>11</v>
      </c>
      <c r="B17" s="15"/>
      <c r="C17" s="16">
        <v>199025541.5</v>
      </c>
      <c r="D17" s="122">
        <v>883582511.28</v>
      </c>
      <c r="E17" s="122"/>
    </row>
    <row r="18" spans="1:5" ht="8.25">
      <c r="A18" s="5" t="s">
        <v>12</v>
      </c>
      <c r="B18" s="15"/>
      <c r="C18" s="16" t="s">
        <v>13</v>
      </c>
      <c r="D18" s="123" t="s">
        <v>13</v>
      </c>
      <c r="E18" s="123"/>
    </row>
    <row r="19" spans="1:5" ht="8.25">
      <c r="A19" s="5" t="s">
        <v>14</v>
      </c>
      <c r="B19" s="6"/>
      <c r="C19" s="7" t="s">
        <v>13</v>
      </c>
      <c r="D19" s="122">
        <v>24116347.9</v>
      </c>
      <c r="E19" s="122"/>
    </row>
    <row r="20" spans="1:5" ht="8.25">
      <c r="A20" s="9" t="s">
        <v>15</v>
      </c>
      <c r="B20" s="91" t="s">
        <v>7</v>
      </c>
      <c r="C20" s="91"/>
      <c r="D20" s="91" t="s">
        <v>8</v>
      </c>
      <c r="E20" s="91"/>
    </row>
    <row r="21" spans="1:5" ht="12.75" customHeight="1">
      <c r="A21" s="10" t="s">
        <v>16</v>
      </c>
      <c r="B21" s="121">
        <f>1096642823.6/12*2</f>
        <v>182773803.9333333</v>
      </c>
      <c r="C21" s="122"/>
      <c r="D21" s="121">
        <f>1096642823.6/12*12</f>
        <v>1096642823.6</v>
      </c>
      <c r="E21" s="122"/>
    </row>
    <row r="22" spans="1:5" ht="8.25">
      <c r="A22" s="10" t="s">
        <v>17</v>
      </c>
      <c r="B22" s="6"/>
      <c r="C22" s="7">
        <f>1141371586.02/12*2</f>
        <v>190228597.67</v>
      </c>
      <c r="D22" s="122">
        <f>1141371586.02</f>
        <v>1141371586.02</v>
      </c>
      <c r="E22" s="122"/>
    </row>
    <row r="23" spans="1:5" ht="8.25">
      <c r="A23" s="10" t="s">
        <v>18</v>
      </c>
      <c r="B23" s="6"/>
      <c r="C23" s="7">
        <v>116445785.16</v>
      </c>
      <c r="D23" s="115">
        <v>829676389.22</v>
      </c>
      <c r="E23" s="115"/>
    </row>
    <row r="24" spans="1:5" ht="8.25">
      <c r="A24" s="10" t="s">
        <v>19</v>
      </c>
      <c r="B24" s="6"/>
      <c r="C24" s="7">
        <v>172495954.48</v>
      </c>
      <c r="D24" s="115">
        <v>772575416.68</v>
      </c>
      <c r="E24" s="115"/>
    </row>
    <row r="25" spans="1:5" ht="8.25">
      <c r="A25" s="10" t="s">
        <v>20</v>
      </c>
      <c r="B25" s="6"/>
      <c r="C25" s="7"/>
      <c r="D25" s="115">
        <f>D17-D23</f>
        <v>53906122.05999994</v>
      </c>
      <c r="E25" s="115"/>
    </row>
    <row r="26" spans="1:5" ht="8.25">
      <c r="A26" s="12"/>
      <c r="B26" s="92"/>
      <c r="C26" s="92"/>
      <c r="D26" s="92"/>
      <c r="E26" s="92"/>
    </row>
    <row r="27" spans="1:5" ht="8.25">
      <c r="A27" s="13" t="s">
        <v>21</v>
      </c>
      <c r="B27" s="93" t="s">
        <v>7</v>
      </c>
      <c r="C27" s="93"/>
      <c r="D27" s="93" t="s">
        <v>8</v>
      </c>
      <c r="E27" s="93"/>
    </row>
    <row r="28" spans="1:5" ht="8.25">
      <c r="A28" s="10" t="s">
        <v>18</v>
      </c>
      <c r="B28" s="6"/>
      <c r="C28" s="7">
        <f>C23</f>
        <v>116445785.16</v>
      </c>
      <c r="D28" s="115">
        <f>D23</f>
        <v>829676389.22</v>
      </c>
      <c r="E28" s="115"/>
    </row>
    <row r="29" spans="1:5" ht="8.25">
      <c r="A29" s="10" t="s">
        <v>22</v>
      </c>
      <c r="B29" s="6"/>
      <c r="C29" s="7">
        <f>C24</f>
        <v>172495954.48</v>
      </c>
      <c r="D29" s="115">
        <f>D24</f>
        <v>772575416.68</v>
      </c>
      <c r="E29" s="115"/>
    </row>
    <row r="30" spans="1:5" ht="8.25">
      <c r="A30" s="14"/>
      <c r="B30" s="96"/>
      <c r="C30" s="96"/>
      <c r="D30" s="92"/>
      <c r="E30" s="92"/>
    </row>
    <row r="31" spans="1:5" ht="8.25">
      <c r="A31" s="13" t="s">
        <v>23</v>
      </c>
      <c r="B31" s="93"/>
      <c r="C31" s="93"/>
      <c r="D31" s="93" t="s">
        <v>8</v>
      </c>
      <c r="E31" s="93"/>
    </row>
    <row r="32" spans="1:5" ht="8.25">
      <c r="A32" s="10" t="s">
        <v>24</v>
      </c>
      <c r="B32" s="6"/>
      <c r="C32" s="7"/>
      <c r="D32" s="115">
        <v>767155464.28</v>
      </c>
      <c r="E32" s="115"/>
    </row>
    <row r="33" spans="1:5" ht="8.25">
      <c r="A33" s="12"/>
      <c r="B33" s="92"/>
      <c r="C33" s="92"/>
      <c r="D33" s="96"/>
      <c r="E33" s="96"/>
    </row>
    <row r="34" spans="1:5" ht="8.25">
      <c r="A34" s="13" t="s">
        <v>25</v>
      </c>
      <c r="B34" s="93" t="s">
        <v>7</v>
      </c>
      <c r="C34" s="93"/>
      <c r="D34" s="93" t="s">
        <v>8</v>
      </c>
      <c r="E34" s="93"/>
    </row>
    <row r="35" spans="1:5" ht="8.25">
      <c r="A35" s="13" t="s">
        <v>26</v>
      </c>
      <c r="B35" s="6"/>
      <c r="C35" s="7"/>
      <c r="D35" s="11"/>
      <c r="E35" s="8"/>
    </row>
    <row r="36" spans="1:5" ht="8.25">
      <c r="A36" s="10" t="s">
        <v>27</v>
      </c>
      <c r="B36" s="15"/>
      <c r="C36" s="16"/>
      <c r="D36" s="17"/>
      <c r="E36" s="18"/>
    </row>
    <row r="37" spans="1:5" ht="8.25">
      <c r="A37" s="5" t="s">
        <v>28</v>
      </c>
      <c r="B37" s="19"/>
      <c r="C37" s="20"/>
      <c r="D37" s="21"/>
      <c r="E37" s="22"/>
    </row>
    <row r="38" spans="1:5" ht="8.25">
      <c r="A38" s="5" t="s">
        <v>29</v>
      </c>
      <c r="B38" s="19"/>
      <c r="C38" s="20"/>
      <c r="D38" s="19"/>
      <c r="E38" s="20"/>
    </row>
    <row r="39" spans="1:5" ht="8.25">
      <c r="A39" s="23" t="s">
        <v>30</v>
      </c>
      <c r="B39" s="24"/>
      <c r="C39" s="25"/>
      <c r="D39" s="26"/>
      <c r="E39" s="27"/>
    </row>
    <row r="40" spans="1:5" ht="8.25">
      <c r="A40" s="5" t="s">
        <v>31</v>
      </c>
      <c r="B40" s="19"/>
      <c r="C40" s="22">
        <f>74659473.74-58678007.85</f>
        <v>15981465.889999993</v>
      </c>
      <c r="D40" s="21"/>
      <c r="E40" s="22">
        <v>74659473.74</v>
      </c>
    </row>
    <row r="41" spans="1:5" ht="8.25">
      <c r="A41" s="10" t="s">
        <v>32</v>
      </c>
      <c r="B41" s="28"/>
      <c r="C41" s="124">
        <f>69271466.36-52786093.89</f>
        <v>16485372.469999999</v>
      </c>
      <c r="D41" s="19"/>
      <c r="E41" s="22">
        <v>69271466.36</v>
      </c>
    </row>
    <row r="42" spans="1:8" ht="8.25">
      <c r="A42" s="10" t="s">
        <v>33</v>
      </c>
      <c r="B42" s="6"/>
      <c r="C42" s="125">
        <f>C40-C41</f>
        <v>-503906.58000000566</v>
      </c>
      <c r="D42" s="126">
        <f>E40-E41</f>
        <v>5388007.379999995</v>
      </c>
      <c r="E42" s="127"/>
      <c r="H42" s="3"/>
    </row>
    <row r="43" spans="1:5" ht="8.25">
      <c r="A43" s="12"/>
      <c r="B43" s="15"/>
      <c r="C43" s="29"/>
      <c r="D43" s="94"/>
      <c r="E43" s="95"/>
    </row>
    <row r="44" spans="1:5" ht="8.25">
      <c r="A44" s="101" t="s">
        <v>34</v>
      </c>
      <c r="B44" s="66" t="s">
        <v>35</v>
      </c>
      <c r="C44" s="66" t="s">
        <v>36</v>
      </c>
      <c r="D44" s="102" t="s">
        <v>37</v>
      </c>
      <c r="E44" s="102"/>
    </row>
    <row r="45" spans="1:5" ht="8.25">
      <c r="A45" s="101"/>
      <c r="B45" s="67" t="s">
        <v>38</v>
      </c>
      <c r="C45" s="67" t="s">
        <v>39</v>
      </c>
      <c r="D45" s="103"/>
      <c r="E45" s="103"/>
    </row>
    <row r="46" spans="1:5" ht="8.25">
      <c r="A46" s="12"/>
      <c r="B46" s="68" t="s">
        <v>40</v>
      </c>
      <c r="C46" s="68" t="s">
        <v>41</v>
      </c>
      <c r="D46" s="104" t="s">
        <v>42</v>
      </c>
      <c r="E46" s="104"/>
    </row>
    <row r="47" spans="1:5" ht="8.25">
      <c r="A47" s="10" t="s">
        <v>43</v>
      </c>
      <c r="B47" s="69">
        <v>30921099.85</v>
      </c>
      <c r="C47" s="69">
        <v>-102573024.14</v>
      </c>
      <c r="D47" s="115">
        <f>C47/B47*100*-1</f>
        <v>331.725018313021</v>
      </c>
      <c r="E47" s="115"/>
    </row>
    <row r="48" spans="1:5" ht="8.25">
      <c r="A48" s="10" t="s">
        <v>44</v>
      </c>
      <c r="B48" s="69">
        <v>-15882174</v>
      </c>
      <c r="C48" s="69">
        <v>7315953.969999909</v>
      </c>
      <c r="D48" s="115">
        <f>C48/B48*100*-1</f>
        <v>46.06393287216164</v>
      </c>
      <c r="E48" s="115"/>
    </row>
    <row r="49" spans="1:5" ht="8.25">
      <c r="A49" s="92"/>
      <c r="B49" s="92"/>
      <c r="C49" s="92"/>
      <c r="D49" s="92"/>
      <c r="E49" s="97"/>
    </row>
    <row r="50" spans="1:5" ht="8.25">
      <c r="A50" s="98" t="s">
        <v>45</v>
      </c>
      <c r="B50" s="99" t="s">
        <v>46</v>
      </c>
      <c r="C50" s="71" t="s">
        <v>47</v>
      </c>
      <c r="D50" s="71" t="s">
        <v>48</v>
      </c>
      <c r="E50" s="100" t="s">
        <v>49</v>
      </c>
    </row>
    <row r="51" spans="1:5" ht="8.25">
      <c r="A51" s="98"/>
      <c r="B51" s="99"/>
      <c r="C51" s="72" t="s">
        <v>50</v>
      </c>
      <c r="D51" s="72" t="s">
        <v>51</v>
      </c>
      <c r="E51" s="100"/>
    </row>
    <row r="52" spans="1:5" ht="8.25">
      <c r="A52" s="13" t="s">
        <v>52</v>
      </c>
      <c r="B52" s="73"/>
      <c r="C52" s="73"/>
      <c r="D52" s="28"/>
      <c r="E52" s="74"/>
    </row>
    <row r="53" spans="1:7" ht="8.25">
      <c r="A53" s="30" t="s">
        <v>53</v>
      </c>
      <c r="B53" s="69"/>
      <c r="C53" s="69"/>
      <c r="D53" s="6"/>
      <c r="E53" s="74"/>
      <c r="G53" s="4"/>
    </row>
    <row r="54" spans="1:5" ht="8.25">
      <c r="A54" s="31" t="s">
        <v>54</v>
      </c>
      <c r="B54" s="69">
        <f>6254339.59+14164012.11</f>
        <v>20418351.7</v>
      </c>
      <c r="C54" s="69">
        <f>'[1]RREO-Anexo 07'!$E$23</f>
        <v>3098131.32</v>
      </c>
      <c r="D54" s="69">
        <f>'[1]RREO-Anexo 07'!$D$23</f>
        <v>13592334.94</v>
      </c>
      <c r="E54" s="74">
        <f>B54-C54-D54</f>
        <v>3727885.4399999995</v>
      </c>
    </row>
    <row r="55" spans="1:5" ht="8.25">
      <c r="A55" s="31" t="s">
        <v>55</v>
      </c>
      <c r="B55" s="69"/>
      <c r="C55" s="69"/>
      <c r="D55" s="6"/>
      <c r="E55" s="74"/>
    </row>
    <row r="56" spans="1:5" ht="8.25">
      <c r="A56" s="31" t="s">
        <v>56</v>
      </c>
      <c r="B56" s="69"/>
      <c r="C56" s="69"/>
      <c r="D56" s="128"/>
      <c r="E56" s="74"/>
    </row>
    <row r="57" spans="1:5" ht="8.25">
      <c r="A57" s="31" t="s">
        <v>57</v>
      </c>
      <c r="B57" s="69"/>
      <c r="C57" s="69"/>
      <c r="D57" s="6"/>
      <c r="E57" s="74"/>
    </row>
    <row r="58" spans="1:7" ht="8.25">
      <c r="A58" s="30" t="s">
        <v>58</v>
      </c>
      <c r="B58" s="69"/>
      <c r="C58" s="69"/>
      <c r="D58" s="6"/>
      <c r="E58" s="74"/>
      <c r="G58" s="4"/>
    </row>
    <row r="59" spans="1:5" ht="8.25">
      <c r="A59" s="31" t="s">
        <v>54</v>
      </c>
      <c r="B59" s="69">
        <f>45599449.95+65637642.41</f>
        <v>111237092.36</v>
      </c>
      <c r="C59" s="129">
        <f>'[1]RREO-Anexo 07'!$K$23</f>
        <v>50217647.01</v>
      </c>
      <c r="D59" s="6">
        <f>'[1]RREO-Anexo 07'!$J$23</f>
        <v>42604245.89</v>
      </c>
      <c r="E59" s="74">
        <f>B59-C59-D59</f>
        <v>18415199.46</v>
      </c>
    </row>
    <row r="60" spans="1:5" ht="8.25">
      <c r="A60" s="31" t="s">
        <v>55</v>
      </c>
      <c r="B60" s="69"/>
      <c r="C60" s="69"/>
      <c r="D60" s="6"/>
      <c r="E60" s="74"/>
    </row>
    <row r="61" spans="1:5" ht="8.25">
      <c r="A61" s="31" t="s">
        <v>56</v>
      </c>
      <c r="B61" s="69"/>
      <c r="C61" s="69"/>
      <c r="D61" s="69"/>
      <c r="E61" s="73"/>
    </row>
    <row r="62" spans="1:5" ht="8.25">
      <c r="A62" s="31" t="s">
        <v>57</v>
      </c>
      <c r="B62" s="69"/>
      <c r="C62" s="69"/>
      <c r="D62" s="69"/>
      <c r="E62" s="69"/>
    </row>
    <row r="63" spans="1:5" ht="8.25">
      <c r="A63" s="32" t="s">
        <v>59</v>
      </c>
      <c r="B63" s="75">
        <f>SUM(B54:B62)</f>
        <v>131655444.06</v>
      </c>
      <c r="C63" s="75">
        <f>SUM(C54:C62)</f>
        <v>53315778.33</v>
      </c>
      <c r="D63" s="75">
        <f>SUM(D54:D62)</f>
        <v>56196580.83</v>
      </c>
      <c r="E63" s="75">
        <f>SUM(E54:E62)</f>
        <v>22143084.9</v>
      </c>
    </row>
    <row r="64" spans="1:5" ht="8.25">
      <c r="A64" s="33"/>
      <c r="B64" s="34"/>
      <c r="C64" s="34"/>
      <c r="D64" s="34"/>
      <c r="E64" s="35"/>
    </row>
    <row r="65" spans="1:5" ht="8.25">
      <c r="A65" s="109" t="s">
        <v>60</v>
      </c>
      <c r="B65" s="62" t="s">
        <v>61</v>
      </c>
      <c r="C65" s="110" t="s">
        <v>62</v>
      </c>
      <c r="D65" s="110"/>
      <c r="E65" s="110"/>
    </row>
    <row r="66" spans="1:5" ht="8.25">
      <c r="A66" s="109"/>
      <c r="B66" s="63" t="s">
        <v>39</v>
      </c>
      <c r="C66" s="64" t="s">
        <v>63</v>
      </c>
      <c r="D66" s="90" t="s">
        <v>64</v>
      </c>
      <c r="E66" s="90"/>
    </row>
    <row r="67" spans="1:5" ht="8.25">
      <c r="A67" s="47"/>
      <c r="B67" s="36"/>
      <c r="C67" s="63" t="s">
        <v>65</v>
      </c>
      <c r="D67" s="91" t="s">
        <v>66</v>
      </c>
      <c r="E67" s="91"/>
    </row>
    <row r="68" spans="1:5" ht="8.25">
      <c r="A68" s="14" t="s">
        <v>67</v>
      </c>
      <c r="B68" s="76">
        <v>105051479.73</v>
      </c>
      <c r="C68" s="77">
        <v>0.25</v>
      </c>
      <c r="D68" s="105">
        <v>26.83</v>
      </c>
      <c r="E68" s="105"/>
    </row>
    <row r="69" spans="1:5" ht="12.75" customHeight="1" hidden="1">
      <c r="A69" s="14" t="s">
        <v>68</v>
      </c>
      <c r="B69" s="76">
        <v>0</v>
      </c>
      <c r="C69" s="78">
        <v>0.6</v>
      </c>
      <c r="D69" s="106">
        <v>0</v>
      </c>
      <c r="E69" s="106"/>
    </row>
    <row r="70" spans="1:5" ht="8.25">
      <c r="A70" s="48"/>
      <c r="B70" s="107"/>
      <c r="C70" s="107"/>
      <c r="D70" s="108"/>
      <c r="E70" s="108"/>
    </row>
    <row r="71" spans="1:5" ht="8.25" hidden="1">
      <c r="A71" s="49" t="s">
        <v>69</v>
      </c>
      <c r="B71" s="113" t="s">
        <v>70</v>
      </c>
      <c r="C71" s="113"/>
      <c r="D71" s="114" t="s">
        <v>71</v>
      </c>
      <c r="E71" s="114"/>
    </row>
    <row r="72" spans="1:5" ht="8.25" hidden="1">
      <c r="A72" s="14" t="s">
        <v>72</v>
      </c>
      <c r="B72" s="111">
        <v>1670449.89</v>
      </c>
      <c r="C72" s="111"/>
      <c r="D72" s="111">
        <f>48467443.7-1670449.89</f>
        <v>46796993.81</v>
      </c>
      <c r="E72" s="111"/>
    </row>
    <row r="73" spans="1:5" ht="8.25" hidden="1">
      <c r="A73" s="14" t="s">
        <v>73</v>
      </c>
      <c r="B73" s="111">
        <v>27880191.77</v>
      </c>
      <c r="C73" s="111"/>
      <c r="D73" s="111">
        <f>136916827.99-27880191.77</f>
        <v>109036636.22000001</v>
      </c>
      <c r="E73" s="111"/>
    </row>
    <row r="74" spans="1:5" ht="8.25" hidden="1">
      <c r="A74" s="14"/>
      <c r="B74" s="112">
        <f>B72-B73</f>
        <v>-26209741.88</v>
      </c>
      <c r="C74" s="112"/>
      <c r="D74" s="112">
        <f>D72-D73</f>
        <v>-62239642.41000001</v>
      </c>
      <c r="E74" s="112"/>
    </row>
    <row r="75" spans="1:5" ht="8.25" hidden="1">
      <c r="A75" s="48"/>
      <c r="B75" s="79"/>
      <c r="C75" s="79"/>
      <c r="D75" s="79"/>
      <c r="E75" s="81"/>
    </row>
    <row r="76" spans="1:5" ht="8.25" hidden="1">
      <c r="A76" s="50" t="s">
        <v>74</v>
      </c>
      <c r="B76" s="70" t="s">
        <v>75</v>
      </c>
      <c r="C76" s="82" t="s">
        <v>76</v>
      </c>
      <c r="D76" s="70" t="s">
        <v>77</v>
      </c>
      <c r="E76" s="70" t="s">
        <v>78</v>
      </c>
    </row>
    <row r="77" spans="1:5" ht="8.25" hidden="1">
      <c r="A77" s="51" t="s">
        <v>79</v>
      </c>
      <c r="B77" s="83"/>
      <c r="C77" s="83"/>
      <c r="D77" s="83"/>
      <c r="E77" s="83"/>
    </row>
    <row r="78" spans="1:5" ht="8.25" hidden="1">
      <c r="A78" s="51" t="s">
        <v>80</v>
      </c>
      <c r="B78" s="83"/>
      <c r="C78" s="83"/>
      <c r="D78" s="83"/>
      <c r="E78" s="83"/>
    </row>
    <row r="79" spans="1:5" ht="8.25" hidden="1">
      <c r="A79" s="51" t="s">
        <v>81</v>
      </c>
      <c r="B79" s="83"/>
      <c r="C79" s="83"/>
      <c r="D79" s="83"/>
      <c r="E79" s="83"/>
    </row>
    <row r="80" spans="1:5" ht="8.25" hidden="1">
      <c r="A80" s="51" t="s">
        <v>82</v>
      </c>
      <c r="B80" s="83"/>
      <c r="C80" s="83"/>
      <c r="D80" s="83"/>
      <c r="E80" s="83"/>
    </row>
    <row r="81" spans="1:5" ht="8.25" hidden="1">
      <c r="A81" s="51" t="s">
        <v>83</v>
      </c>
      <c r="B81" s="83"/>
      <c r="C81" s="83"/>
      <c r="D81" s="83"/>
      <c r="E81" s="83"/>
    </row>
    <row r="82" spans="1:5" ht="8.25" hidden="1">
      <c r="A82" s="51" t="s">
        <v>84</v>
      </c>
      <c r="B82" s="83">
        <f>D40</f>
        <v>0</v>
      </c>
      <c r="C82" s="83">
        <v>30197290.42</v>
      </c>
      <c r="D82" s="83">
        <v>29835080.41</v>
      </c>
      <c r="E82" s="83">
        <v>27151904.59</v>
      </c>
    </row>
    <row r="83" spans="1:5" ht="8.25" hidden="1">
      <c r="A83" s="51" t="s">
        <v>85</v>
      </c>
      <c r="B83" s="83">
        <f>D41</f>
        <v>0</v>
      </c>
      <c r="C83" s="83">
        <v>44119050.27</v>
      </c>
      <c r="D83" s="83">
        <v>76818266.28</v>
      </c>
      <c r="E83" s="83">
        <v>101606402.07</v>
      </c>
    </row>
    <row r="84" spans="1:5" ht="8.25" hidden="1">
      <c r="A84" s="51" t="s">
        <v>86</v>
      </c>
      <c r="B84" s="83">
        <f>B82-B83</f>
        <v>0</v>
      </c>
      <c r="C84" s="83">
        <f>C82-C83</f>
        <v>-13921759.850000001</v>
      </c>
      <c r="D84" s="83">
        <f>D82-D83</f>
        <v>-46983185.870000005</v>
      </c>
      <c r="E84" s="83">
        <f>E82-E83</f>
        <v>-74454497.47999999</v>
      </c>
    </row>
    <row r="85" spans="1:5" ht="8.25" hidden="1">
      <c r="A85" s="48"/>
      <c r="B85" s="84"/>
      <c r="C85" s="85"/>
      <c r="D85" s="85"/>
      <c r="E85" s="80"/>
    </row>
    <row r="86" spans="1:5" ht="8.25" hidden="1">
      <c r="A86" s="50" t="s">
        <v>87</v>
      </c>
      <c r="B86" s="99" t="s">
        <v>88</v>
      </c>
      <c r="C86" s="99"/>
      <c r="D86" s="99" t="s">
        <v>89</v>
      </c>
      <c r="E86" s="99"/>
    </row>
    <row r="87" spans="1:5" ht="8.25" hidden="1">
      <c r="A87" s="14" t="s">
        <v>90</v>
      </c>
      <c r="B87" s="115">
        <v>26100.5</v>
      </c>
      <c r="C87" s="115"/>
      <c r="D87" s="115">
        <f>32246-26100.5</f>
        <v>6145.5</v>
      </c>
      <c r="E87" s="115"/>
    </row>
    <row r="88" spans="1:5" ht="8.25" hidden="1">
      <c r="A88" s="14" t="s">
        <v>91</v>
      </c>
      <c r="B88" s="115">
        <v>0</v>
      </c>
      <c r="C88" s="115"/>
      <c r="D88" s="115">
        <v>0</v>
      </c>
      <c r="E88" s="115"/>
    </row>
    <row r="89" spans="1:5" ht="8.25" hidden="1">
      <c r="A89" s="52"/>
      <c r="B89" s="112"/>
      <c r="C89" s="112"/>
      <c r="D89" s="106"/>
      <c r="E89" s="106"/>
    </row>
    <row r="90" spans="1:5" ht="8.25">
      <c r="A90" s="13" t="s">
        <v>92</v>
      </c>
      <c r="B90" s="65" t="s">
        <v>39</v>
      </c>
      <c r="C90" s="65" t="s">
        <v>75</v>
      </c>
      <c r="D90" s="93" t="s">
        <v>95</v>
      </c>
      <c r="E90" s="93"/>
    </row>
    <row r="91" spans="1:5" ht="8.25">
      <c r="A91" s="14" t="s">
        <v>93</v>
      </c>
      <c r="B91" s="76">
        <v>60423920.45</v>
      </c>
      <c r="C91" s="78">
        <v>0.15</v>
      </c>
      <c r="D91" s="106">
        <v>0.1543</v>
      </c>
      <c r="E91" s="106"/>
    </row>
    <row r="92" spans="1:5" ht="8.25">
      <c r="A92" s="12"/>
      <c r="B92" s="12"/>
      <c r="C92" s="12"/>
      <c r="D92" s="6"/>
      <c r="E92" s="7"/>
    </row>
    <row r="93" spans="1:5" ht="8.25">
      <c r="A93" s="117" t="s">
        <v>94</v>
      </c>
      <c r="B93" s="117"/>
      <c r="C93" s="117"/>
      <c r="D93" s="117"/>
      <c r="E93" s="53"/>
    </row>
    <row r="94" spans="1:5" ht="8.25">
      <c r="A94" s="38"/>
      <c r="B94" s="39"/>
      <c r="C94" s="39"/>
      <c r="D94" s="39"/>
      <c r="E94" s="40"/>
    </row>
    <row r="95" spans="1:5" ht="8.25">
      <c r="A95" s="41"/>
      <c r="B95" s="42"/>
      <c r="C95" s="42"/>
      <c r="D95" s="43"/>
      <c r="E95" s="40"/>
    </row>
    <row r="96" spans="1:5" ht="8.25">
      <c r="A96" s="118" t="s">
        <v>99</v>
      </c>
      <c r="B96" s="119"/>
      <c r="C96" s="119"/>
      <c r="D96" s="119"/>
      <c r="E96" s="120"/>
    </row>
    <row r="97" spans="1:5" ht="8.25">
      <c r="A97" s="116" t="s">
        <v>98</v>
      </c>
      <c r="B97" s="116"/>
      <c r="C97" s="116"/>
      <c r="D97" s="116"/>
      <c r="E97" s="116"/>
    </row>
    <row r="98" spans="1:5" ht="8.25">
      <c r="A98" s="37"/>
      <c r="B98" s="39"/>
      <c r="C98" s="39"/>
      <c r="D98" s="39"/>
      <c r="E98" s="40"/>
    </row>
    <row r="99" spans="1:5" ht="8.25">
      <c r="A99" s="36"/>
      <c r="B99" s="44"/>
      <c r="C99" s="44"/>
      <c r="D99" s="44"/>
      <c r="E99" s="45"/>
    </row>
    <row r="100" spans="1:5" ht="8.25">
      <c r="A100" s="46"/>
      <c r="B100" s="46"/>
      <c r="C100" s="46"/>
      <c r="D100" s="46"/>
      <c r="E100" s="46"/>
    </row>
    <row r="101" spans="1:5" ht="8.25">
      <c r="A101" s="46"/>
      <c r="B101" s="46"/>
      <c r="C101" s="46"/>
      <c r="D101" s="46"/>
      <c r="E101" s="46"/>
    </row>
    <row r="102" spans="1:5" ht="8.25">
      <c r="A102" s="46"/>
      <c r="B102" s="46"/>
      <c r="C102" s="46"/>
      <c r="D102" s="46"/>
      <c r="E102" s="46"/>
    </row>
    <row r="103" spans="1:5" ht="8.25">
      <c r="A103" s="46"/>
      <c r="B103" s="46"/>
      <c r="C103" s="46"/>
      <c r="D103" s="46"/>
      <c r="E103" s="46"/>
    </row>
    <row r="104" spans="1:5" ht="8.25">
      <c r="A104" s="46"/>
      <c r="B104" s="46"/>
      <c r="C104" s="46"/>
      <c r="D104" s="46"/>
      <c r="E104" s="46"/>
    </row>
    <row r="105" spans="1:5" ht="8.25">
      <c r="A105" s="46"/>
      <c r="B105" s="46"/>
      <c r="C105" s="46"/>
      <c r="D105" s="46"/>
      <c r="E105" s="46"/>
    </row>
    <row r="106" spans="1:5" ht="8.25">
      <c r="A106" s="46"/>
      <c r="B106" s="46"/>
      <c r="C106" s="46"/>
      <c r="D106" s="46"/>
      <c r="E106" s="46"/>
    </row>
    <row r="107" spans="1:5" ht="8.25">
      <c r="A107" s="46"/>
      <c r="B107" s="46"/>
      <c r="C107" s="46"/>
      <c r="D107" s="46"/>
      <c r="E107" s="46"/>
    </row>
    <row r="108" spans="1:5" ht="8.25">
      <c r="A108" s="46"/>
      <c r="B108" s="46"/>
      <c r="C108" s="46"/>
      <c r="D108" s="46"/>
      <c r="E108" s="46"/>
    </row>
    <row r="109" spans="1:5" ht="8.25">
      <c r="A109" s="46"/>
      <c r="B109" s="46"/>
      <c r="C109" s="46"/>
      <c r="D109" s="46"/>
      <c r="E109" s="46"/>
    </row>
    <row r="110" spans="1:5" ht="8.25">
      <c r="A110" s="46"/>
      <c r="B110" s="46"/>
      <c r="C110" s="46"/>
      <c r="D110" s="46"/>
      <c r="E110" s="46"/>
    </row>
    <row r="111" spans="1:5" ht="8.25">
      <c r="A111" s="46"/>
      <c r="B111" s="46"/>
      <c r="C111" s="46"/>
      <c r="D111" s="46"/>
      <c r="E111" s="46"/>
    </row>
    <row r="112" spans="1:5" ht="8.25">
      <c r="A112" s="46"/>
      <c r="B112" s="46"/>
      <c r="C112" s="46"/>
      <c r="D112" s="46"/>
      <c r="E112" s="46"/>
    </row>
    <row r="113" spans="1:5" ht="8.25">
      <c r="A113" s="46"/>
      <c r="B113" s="46"/>
      <c r="C113" s="46"/>
      <c r="D113" s="46"/>
      <c r="E113" s="46"/>
    </row>
    <row r="114" spans="1:5" ht="8.25">
      <c r="A114" s="46"/>
      <c r="B114" s="46"/>
      <c r="C114" s="46"/>
      <c r="D114" s="46"/>
      <c r="E114" s="46"/>
    </row>
    <row r="115" spans="1:5" ht="8.25">
      <c r="A115" s="46"/>
      <c r="B115" s="46"/>
      <c r="C115" s="46"/>
      <c r="D115" s="46"/>
      <c r="E115" s="46"/>
    </row>
    <row r="116" spans="1:5" ht="8.25">
      <c r="A116" s="46"/>
      <c r="B116" s="46"/>
      <c r="C116" s="46"/>
      <c r="D116" s="46"/>
      <c r="E116" s="46"/>
    </row>
    <row r="117" spans="1:5" ht="8.25">
      <c r="A117" s="46"/>
      <c r="B117" s="46"/>
      <c r="C117" s="46"/>
      <c r="D117" s="46"/>
      <c r="E117" s="46"/>
    </row>
    <row r="118" spans="1:5" ht="8.25">
      <c r="A118" s="46"/>
      <c r="B118" s="46"/>
      <c r="C118" s="46"/>
      <c r="D118" s="46"/>
      <c r="E118" s="46"/>
    </row>
    <row r="119" spans="1:5" ht="8.25">
      <c r="A119" s="46"/>
      <c r="B119" s="46"/>
      <c r="C119" s="46"/>
      <c r="D119" s="46"/>
      <c r="E119" s="46"/>
    </row>
    <row r="120" spans="1:5" ht="8.25">
      <c r="A120" s="46"/>
      <c r="B120" s="46"/>
      <c r="C120" s="46"/>
      <c r="D120" s="46"/>
      <c r="E120" s="46"/>
    </row>
    <row r="121" spans="1:5" ht="8.25">
      <c r="A121" s="46"/>
      <c r="B121" s="46"/>
      <c r="C121" s="46"/>
      <c r="D121" s="46"/>
      <c r="E121" s="46"/>
    </row>
    <row r="122" spans="1:5" ht="8.25">
      <c r="A122" s="46"/>
      <c r="B122" s="46"/>
      <c r="C122" s="46"/>
      <c r="D122" s="46"/>
      <c r="E122" s="46"/>
    </row>
    <row r="123" spans="1:5" ht="8.25">
      <c r="A123" s="46"/>
      <c r="B123" s="46"/>
      <c r="C123" s="46"/>
      <c r="D123" s="46"/>
      <c r="E123" s="46"/>
    </row>
    <row r="124" spans="1:5" ht="8.25">
      <c r="A124" s="46"/>
      <c r="B124" s="46"/>
      <c r="C124" s="46"/>
      <c r="D124" s="46"/>
      <c r="E124" s="46"/>
    </row>
    <row r="125" spans="1:5" ht="8.25">
      <c r="A125" s="46"/>
      <c r="B125" s="46"/>
      <c r="C125" s="46"/>
      <c r="D125" s="46"/>
      <c r="E125" s="46"/>
    </row>
    <row r="126" spans="1:5" ht="8.25">
      <c r="A126" s="46"/>
      <c r="B126" s="46"/>
      <c r="C126" s="46"/>
      <c r="D126" s="46"/>
      <c r="E126" s="46"/>
    </row>
    <row r="127" spans="1:5" ht="8.25">
      <c r="A127" s="46"/>
      <c r="B127" s="46"/>
      <c r="C127" s="46"/>
      <c r="D127" s="46"/>
      <c r="E127" s="46"/>
    </row>
    <row r="128" spans="1:5" ht="8.25">
      <c r="A128" s="46"/>
      <c r="B128" s="46"/>
      <c r="C128" s="46"/>
      <c r="D128" s="46"/>
      <c r="E128" s="46"/>
    </row>
    <row r="129" spans="1:5" ht="8.25">
      <c r="A129" s="46"/>
      <c r="B129" s="46"/>
      <c r="C129" s="46"/>
      <c r="D129" s="46"/>
      <c r="E129" s="46"/>
    </row>
    <row r="130" spans="1:5" ht="8.25">
      <c r="A130" s="46"/>
      <c r="B130" s="46"/>
      <c r="C130" s="46"/>
      <c r="D130" s="46"/>
      <c r="E130" s="46"/>
    </row>
    <row r="131" spans="1:5" ht="8.25">
      <c r="A131" s="46"/>
      <c r="B131" s="46"/>
      <c r="C131" s="46"/>
      <c r="D131" s="46"/>
      <c r="E131" s="46"/>
    </row>
    <row r="132" spans="1:5" ht="8.25">
      <c r="A132" s="46"/>
      <c r="B132" s="46"/>
      <c r="C132" s="46"/>
      <c r="D132" s="46"/>
      <c r="E132" s="46"/>
    </row>
    <row r="133" spans="1:5" ht="8.25">
      <c r="A133" s="46"/>
      <c r="B133" s="46"/>
      <c r="C133" s="46"/>
      <c r="D133" s="46"/>
      <c r="E133" s="46"/>
    </row>
    <row r="134" spans="1:5" ht="8.25">
      <c r="A134" s="46"/>
      <c r="B134" s="46"/>
      <c r="C134" s="46"/>
      <c r="D134" s="46"/>
      <c r="E134" s="46"/>
    </row>
    <row r="135" spans="1:5" ht="8.25">
      <c r="A135" s="46"/>
      <c r="B135" s="46"/>
      <c r="C135" s="46"/>
      <c r="D135" s="46"/>
      <c r="E135" s="46"/>
    </row>
    <row r="136" spans="1:5" ht="8.25">
      <c r="A136" s="46"/>
      <c r="B136" s="46"/>
      <c r="C136" s="46"/>
      <c r="D136" s="46"/>
      <c r="E136" s="46"/>
    </row>
    <row r="137" spans="1:5" ht="8.25">
      <c r="A137" s="46"/>
      <c r="B137" s="46"/>
      <c r="C137" s="46"/>
      <c r="D137" s="46"/>
      <c r="E137" s="46"/>
    </row>
    <row r="138" spans="1:5" ht="8.25">
      <c r="A138" s="46"/>
      <c r="B138" s="46"/>
      <c r="C138" s="46"/>
      <c r="D138" s="46"/>
      <c r="E138" s="46"/>
    </row>
    <row r="139" spans="1:5" ht="8.25">
      <c r="A139" s="46"/>
      <c r="B139" s="46"/>
      <c r="C139" s="46"/>
      <c r="D139" s="46"/>
      <c r="E139" s="46"/>
    </row>
    <row r="140" spans="1:5" ht="8.25">
      <c r="A140" s="46"/>
      <c r="B140" s="46"/>
      <c r="C140" s="46"/>
      <c r="D140" s="46"/>
      <c r="E140" s="46"/>
    </row>
    <row r="141" spans="1:5" ht="8.25">
      <c r="A141" s="46"/>
      <c r="B141" s="46"/>
      <c r="C141" s="46"/>
      <c r="D141" s="46"/>
      <c r="E141" s="46"/>
    </row>
    <row r="142" spans="1:5" ht="8.25">
      <c r="A142" s="46"/>
      <c r="B142" s="46"/>
      <c r="C142" s="46"/>
      <c r="D142" s="46"/>
      <c r="E142" s="46"/>
    </row>
    <row r="143" spans="1:5" ht="8.25">
      <c r="A143" s="46"/>
      <c r="B143" s="46"/>
      <c r="C143" s="46"/>
      <c r="D143" s="46"/>
      <c r="E143" s="46"/>
    </row>
    <row r="144" spans="1:5" ht="8.25">
      <c r="A144" s="46"/>
      <c r="B144" s="46"/>
      <c r="C144" s="46"/>
      <c r="D144" s="46"/>
      <c r="E144" s="46"/>
    </row>
    <row r="145" spans="1:5" ht="8.25">
      <c r="A145" s="46"/>
      <c r="B145" s="46"/>
      <c r="C145" s="46"/>
      <c r="D145" s="46"/>
      <c r="E145" s="46"/>
    </row>
    <row r="146" spans="1:5" ht="8.25">
      <c r="A146" s="46"/>
      <c r="B146" s="46"/>
      <c r="C146" s="46"/>
      <c r="D146" s="46"/>
      <c r="E146" s="46"/>
    </row>
    <row r="147" spans="1:5" ht="8.25">
      <c r="A147" s="46"/>
      <c r="B147" s="46"/>
      <c r="C147" s="46"/>
      <c r="D147" s="46"/>
      <c r="E147" s="46"/>
    </row>
    <row r="148" spans="1:5" ht="8.25">
      <c r="A148" s="46"/>
      <c r="B148" s="46"/>
      <c r="C148" s="46"/>
      <c r="D148" s="46"/>
      <c r="E148" s="46"/>
    </row>
    <row r="149" spans="1:5" ht="8.25">
      <c r="A149" s="46"/>
      <c r="B149" s="46"/>
      <c r="C149" s="46"/>
      <c r="D149" s="46"/>
      <c r="E149" s="46"/>
    </row>
    <row r="150" spans="1:5" ht="8.25">
      <c r="A150" s="46"/>
      <c r="B150" s="46"/>
      <c r="C150" s="46"/>
      <c r="D150" s="46"/>
      <c r="E150" s="46"/>
    </row>
    <row r="151" spans="1:5" ht="8.25">
      <c r="A151" s="46"/>
      <c r="B151" s="46"/>
      <c r="C151" s="46"/>
      <c r="D151" s="46"/>
      <c r="E151" s="46"/>
    </row>
    <row r="152" spans="1:5" ht="8.25">
      <c r="A152" s="46"/>
      <c r="B152" s="46"/>
      <c r="C152" s="46"/>
      <c r="D152" s="46"/>
      <c r="E152" s="46"/>
    </row>
    <row r="153" spans="1:5" ht="8.25">
      <c r="A153" s="46"/>
      <c r="B153" s="46"/>
      <c r="C153" s="46"/>
      <c r="D153" s="46"/>
      <c r="E153" s="46"/>
    </row>
    <row r="154" spans="1:5" ht="8.25">
      <c r="A154" s="46"/>
      <c r="B154" s="46"/>
      <c r="C154" s="46"/>
      <c r="D154" s="46"/>
      <c r="E154" s="46"/>
    </row>
    <row r="155" spans="1:5" ht="8.25">
      <c r="A155" s="46"/>
      <c r="B155" s="46"/>
      <c r="C155" s="46"/>
      <c r="D155" s="46"/>
      <c r="E155" s="46"/>
    </row>
    <row r="156" spans="1:5" ht="8.25">
      <c r="A156" s="46"/>
      <c r="B156" s="46"/>
      <c r="C156" s="46"/>
      <c r="D156" s="46"/>
      <c r="E156" s="46"/>
    </row>
    <row r="157" spans="1:5" ht="8.25">
      <c r="A157" s="46"/>
      <c r="B157" s="46"/>
      <c r="C157" s="46"/>
      <c r="D157" s="46"/>
      <c r="E157" s="46"/>
    </row>
    <row r="158" spans="1:5" ht="8.25">
      <c r="A158" s="46"/>
      <c r="B158" s="46"/>
      <c r="C158" s="46"/>
      <c r="D158" s="46"/>
      <c r="E158" s="46"/>
    </row>
    <row r="159" spans="1:5" ht="8.25">
      <c r="A159" s="46"/>
      <c r="B159" s="46"/>
      <c r="C159" s="46"/>
      <c r="D159" s="46"/>
      <c r="E159" s="46"/>
    </row>
    <row r="160" spans="1:5" ht="8.25">
      <c r="A160" s="46"/>
      <c r="B160" s="46"/>
      <c r="C160" s="46"/>
      <c r="D160" s="46"/>
      <c r="E160" s="46"/>
    </row>
    <row r="161" spans="1:5" ht="8.25">
      <c r="A161" s="46"/>
      <c r="B161" s="46"/>
      <c r="C161" s="46"/>
      <c r="D161" s="46"/>
      <c r="E161" s="46"/>
    </row>
    <row r="162" spans="1:5" ht="8.25">
      <c r="A162" s="46"/>
      <c r="B162" s="46"/>
      <c r="C162" s="46"/>
      <c r="D162" s="46"/>
      <c r="E162" s="46"/>
    </row>
    <row r="163" spans="1:5" ht="8.25">
      <c r="A163" s="46"/>
      <c r="B163" s="46"/>
      <c r="C163" s="46"/>
      <c r="D163" s="46"/>
      <c r="E163" s="46"/>
    </row>
    <row r="164" spans="1:5" ht="8.25">
      <c r="A164" s="46"/>
      <c r="B164" s="46"/>
      <c r="C164" s="46"/>
      <c r="D164" s="46"/>
      <c r="E164" s="46"/>
    </row>
    <row r="165" spans="1:5" ht="8.25">
      <c r="A165" s="46"/>
      <c r="B165" s="46"/>
      <c r="C165" s="46"/>
      <c r="D165" s="46"/>
      <c r="E165" s="46"/>
    </row>
    <row r="166" spans="1:5" ht="8.25">
      <c r="A166" s="46"/>
      <c r="B166" s="46"/>
      <c r="C166" s="46"/>
      <c r="D166" s="46"/>
      <c r="E166" s="46"/>
    </row>
    <row r="167" spans="1:5" ht="8.25">
      <c r="A167" s="46"/>
      <c r="B167" s="46"/>
      <c r="C167" s="46"/>
      <c r="D167" s="46"/>
      <c r="E167" s="46"/>
    </row>
  </sheetData>
  <sheetProtection/>
  <mergeCells count="79">
    <mergeCell ref="B26:C26"/>
    <mergeCell ref="B27:C27"/>
    <mergeCell ref="A97:E97"/>
    <mergeCell ref="D90:E90"/>
    <mergeCell ref="D91:E91"/>
    <mergeCell ref="A93:D93"/>
    <mergeCell ref="A96:E96"/>
    <mergeCell ref="B88:C88"/>
    <mergeCell ref="D88:E88"/>
    <mergeCell ref="B89:C89"/>
    <mergeCell ref="D89:E89"/>
    <mergeCell ref="B86:C86"/>
    <mergeCell ref="D86:E86"/>
    <mergeCell ref="B87:C87"/>
    <mergeCell ref="D87:E87"/>
    <mergeCell ref="B73:C73"/>
    <mergeCell ref="D73:E73"/>
    <mergeCell ref="B74:C74"/>
    <mergeCell ref="D74:E74"/>
    <mergeCell ref="B71:C71"/>
    <mergeCell ref="D71:E71"/>
    <mergeCell ref="B72:C72"/>
    <mergeCell ref="D72:E72"/>
    <mergeCell ref="D68:E68"/>
    <mergeCell ref="D69:E69"/>
    <mergeCell ref="B70:C70"/>
    <mergeCell ref="D70:E70"/>
    <mergeCell ref="A65:A66"/>
    <mergeCell ref="C65:E65"/>
    <mergeCell ref="D66:E66"/>
    <mergeCell ref="D67:E67"/>
    <mergeCell ref="D48:E48"/>
    <mergeCell ref="A49:E49"/>
    <mergeCell ref="A50:A51"/>
    <mergeCell ref="B50:B51"/>
    <mergeCell ref="E50:E51"/>
    <mergeCell ref="A44:A45"/>
    <mergeCell ref="D44:E45"/>
    <mergeCell ref="D46:E46"/>
    <mergeCell ref="D47:E47"/>
    <mergeCell ref="D42:E42"/>
    <mergeCell ref="D43:E43"/>
    <mergeCell ref="B34:C34"/>
    <mergeCell ref="D34:E34"/>
    <mergeCell ref="D32:E32"/>
    <mergeCell ref="B33:C33"/>
    <mergeCell ref="D33:E33"/>
    <mergeCell ref="D28:E28"/>
    <mergeCell ref="D29:E29"/>
    <mergeCell ref="B30:C30"/>
    <mergeCell ref="D30:E30"/>
    <mergeCell ref="D31:E31"/>
    <mergeCell ref="D27:E27"/>
    <mergeCell ref="B31:C31"/>
    <mergeCell ref="D22:E22"/>
    <mergeCell ref="D23:E23"/>
    <mergeCell ref="D24:E24"/>
    <mergeCell ref="D25:E25"/>
    <mergeCell ref="D26:E26"/>
    <mergeCell ref="D19:E19"/>
    <mergeCell ref="B20:C20"/>
    <mergeCell ref="D20:E20"/>
    <mergeCell ref="D21:E21"/>
    <mergeCell ref="D15:E15"/>
    <mergeCell ref="D16:E16"/>
    <mergeCell ref="D17:E17"/>
    <mergeCell ref="D18:E18"/>
    <mergeCell ref="B15:C15"/>
    <mergeCell ref="B16:C16"/>
    <mergeCell ref="B21:C21"/>
    <mergeCell ref="A11:E11"/>
    <mergeCell ref="B13:C13"/>
    <mergeCell ref="D13:E13"/>
    <mergeCell ref="B14:C14"/>
    <mergeCell ref="D14:E14"/>
    <mergeCell ref="A7:E7"/>
    <mergeCell ref="A8:E8"/>
    <mergeCell ref="A9:E9"/>
    <mergeCell ref="A10:E10"/>
  </mergeCells>
  <printOptions/>
  <pageMargins left="0.787401575" right="0.787401575" top="0.984251969" bottom="0.984251969" header="0.492125985" footer="0.492125985"/>
  <pageSetup fitToHeight="5" horizontalDpi="600" verticalDpi="600" orientation="portrait" paperSize="9" scale="82" r:id="rId2"/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christian.ornel</cp:lastModifiedBy>
  <cp:lastPrinted>2017-01-27T17:10:48Z</cp:lastPrinted>
  <dcterms:created xsi:type="dcterms:W3CDTF">1997-01-10T22:22:50Z</dcterms:created>
  <dcterms:modified xsi:type="dcterms:W3CDTF">2017-01-27T17:43:32Z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