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5505" windowWidth="1374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<sst xmlns="http://schemas.openxmlformats.org/spreadsheetml/2006/main" count="117" uniqueCount="100">
  <si>
    <t>PREFEITURA MUNICIPAL DE PELOTAS</t>
  </si>
  <si>
    <t>PODER EXECUTIVO</t>
  </si>
  <si>
    <t>ORÇAMENTOS FISCAL E DA SEGURIDADE SOCIAL</t>
  </si>
  <si>
    <t>LRF, art 53, inciso III- AnexoVII</t>
  </si>
  <si>
    <t>R$</t>
  </si>
  <si>
    <t xml:space="preserve">R$  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</si>
  <si>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</si>
  <si>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</si>
  <si>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</si>
  <si>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</si>
  <si>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</si>
  <si>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</si>
  <si>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Déficit Orçamentário</t>
  </si>
  <si>
    <t>-</t>
  </si>
  <si>
    <t>Saldo de Exercícios Anteriores</t>
  </si>
  <si>
    <t>BALANÇO ORÇAMENTÁRIO - DESPESAS</t>
  </si>
  <si>
    <t>Dotação Inicial</t>
  </si>
  <si>
    <t>Dotação Atualizada</t>
  </si>
  <si>
    <t>Despesas Empenhadas</t>
  </si>
  <si>
    <t xml:space="preserve">Despesas Executadas </t>
  </si>
  <si>
    <t>Superávit Orçamentário</t>
  </si>
  <si>
    <t>DESPESAS POR FUNÇÃO/SUBFUNÇÃO</t>
  </si>
  <si>
    <t>Despesas Liquidadas</t>
  </si>
  <si>
    <t>RECEITA CORRENTE LÍQUIDA - RCL</t>
  </si>
  <si>
    <t xml:space="preserve">Receita Corrente Líquida </t>
  </si>
  <si>
    <t>RECEITAS/DESPESAS DOS REGIMES DE PREVIDÊNCIA</t>
  </si>
  <si>
    <t>REGIME GERAL DE PREVIDÊNCIA SOCIAL</t>
  </si>
  <si>
    <t>Receitas Previdenciárias ( I )</t>
  </si>
  <si>
    <t>Despesas Previenciárias  ( II )</t>
  </si>
  <si>
    <t>Resultado  Previdenciário ( I - II  )</t>
  </si>
  <si>
    <t xml:space="preserve">Receita Previdenciária  ( III ) </t>
  </si>
  <si>
    <t>Despesas Previenciárias  ( IV )</t>
  </si>
  <si>
    <t>Resultado Previdenciário ( III - IV )</t>
  </si>
  <si>
    <t>RESULTADOS  NOMINAL E PRIMÁRIO</t>
  </si>
  <si>
    <t xml:space="preserve">Meta Fixada no Anexo </t>
  </si>
  <si>
    <t xml:space="preserve">Resultado Apurado </t>
  </si>
  <si>
    <t>% em Relação à Meta</t>
  </si>
  <si>
    <t>de Metas Fiscais da LDO</t>
  </si>
  <si>
    <t>Até o Bimestre</t>
  </si>
  <si>
    <t>( a )</t>
  </si>
  <si>
    <t>( b )</t>
  </si>
  <si>
    <t xml:space="preserve">  ( b/a )</t>
  </si>
  <si>
    <t xml:space="preserve">Resultado Nominal </t>
  </si>
  <si>
    <t>Resultado Primário</t>
  </si>
  <si>
    <t>MOVIMENTAÇÃO DOS RESTOS A PAGAR</t>
  </si>
  <si>
    <t>INSCRIÇÃO</t>
  </si>
  <si>
    <t xml:space="preserve">CANCELAMENTO ATÉ </t>
  </si>
  <si>
    <t>PAGTO. ATÉ O</t>
  </si>
  <si>
    <t>SALDO</t>
  </si>
  <si>
    <t>O  BIMESTRE</t>
  </si>
  <si>
    <t>BIMESTRE</t>
  </si>
  <si>
    <t>POR PODER E MINISTÉRIO PÚBLICO</t>
  </si>
  <si>
    <t>RESTOS A PAGAR PROCESSADOS</t>
  </si>
  <si>
    <t>Poder Executivo</t>
  </si>
  <si>
    <t>Poder Legislativo</t>
  </si>
  <si>
    <t>Poder Judiciário</t>
  </si>
  <si>
    <t>Ministério Público</t>
  </si>
  <si>
    <t>RESTOS A PAGAR NÃO PROCESSADOS</t>
  </si>
  <si>
    <t>TOTAL</t>
  </si>
  <si>
    <t>DESPESAS COM MANUTENÇÃO E DESENVOLVIMENTO DO ENSINO - MDE</t>
  </si>
  <si>
    <t>Valor Apurado</t>
  </si>
  <si>
    <t>LIMITES CONSTITUCIONAIS ANUAIS</t>
  </si>
  <si>
    <t xml:space="preserve">% Mínimo a Aplicar </t>
  </si>
  <si>
    <t>% Aplicado Até o</t>
  </si>
  <si>
    <t>no  Exercício</t>
  </si>
  <si>
    <t>Bimestre</t>
  </si>
  <si>
    <t>Mínimo Anual &lt;18%/25%&gt; dos Impostos na Manut. e Desenv. do Ensino-MDE</t>
  </si>
  <si>
    <t>Mínimo Anual de 60%  do FUNDEB na Rem. dos Profºs no Ensino Fundamental</t>
  </si>
  <si>
    <t>RECEITAS DE OPERAÇÕES DE CRÉDITO E DESPESAS DE CAPITAL</t>
  </si>
  <si>
    <t>Valor Apurado até o Bimestre (R$)</t>
  </si>
  <si>
    <t>Saldo a Realizar (R$)</t>
  </si>
  <si>
    <t xml:space="preserve">Receitas de Operação de Crédito </t>
  </si>
  <si>
    <t>Despesa de Capital Liquida</t>
  </si>
  <si>
    <t>PROJEÇÃO ATUARIAL DOS REGIMES DE PREVIDÊNCIA</t>
  </si>
  <si>
    <t>Exercício</t>
  </si>
  <si>
    <t>10º Exercício</t>
  </si>
  <si>
    <t>20º Exercício</t>
  </si>
  <si>
    <t>35º Exercício</t>
  </si>
  <si>
    <t>Regime Geral de Previdência Social</t>
  </si>
  <si>
    <t xml:space="preserve">    Receitas Previdenciárias (I)</t>
  </si>
  <si>
    <t xml:space="preserve">    Despesas Previdenciárias (II)</t>
  </si>
  <si>
    <t xml:space="preserve">    Resultado Previdenciário (III) = (I - II)</t>
  </si>
  <si>
    <t>Regime Próprio de Previdência Social dos Servidores Públicos</t>
  </si>
  <si>
    <t xml:space="preserve">    Receitas Previdenciárias (IV)</t>
  </si>
  <si>
    <t xml:space="preserve">    Despesas Previdenciárias (V)</t>
  </si>
  <si>
    <t xml:space="preserve">    Resultado Previdenciário (VI) = (IV - 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</si>
  <si>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</si>
  <si>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</si>
  <si>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</si>
  <si>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</si>
  <si>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</si>
  <si>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</si>
  <si>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Despesas Próprias com Ações e Serviços Públicos de saúde</t>
  </si>
  <si>
    <t>Fonte: Extraido do Manual de Elaboração do Relatório Resumido de Execução Orçamentária da STN 7a. edição</t>
  </si>
  <si>
    <t>Aplicado Até o Bimestre</t>
  </si>
  <si>
    <t>DEMONSTRATIVO SIMPLIFICADO DO RELATÓRIO RESUMIDO DA EXECUÇÃO ORÇAMENTÁRIA  SEGUNDO BIMESTRE - 2014</t>
  </si>
  <si>
    <t>PERÍODO DE REFERÊNCIA: JANEIRO  A  ABRIL  DE  2014</t>
  </si>
  <si>
    <t xml:space="preserve">REGIME PRÓPRIO DE PREVIDÊNCIA SOCIAL DOS SERVIDORES PÚBLICOS </t>
  </si>
  <si>
    <t xml:space="preserve">                  Prefeito Municipal                                        Secretário de Gestão Adm. e Financeira           Contador Geral – CRCRS 050024</t>
  </si>
  <si>
    <t xml:space="preserve">         Eduardo Figueiredo Cavalheiro Leite                            José Francisco das Graças Cruz                             Cláudio Ivan Lopes Viana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</si>
</sst>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6">
    <font>
      <sz val="10"/>
      <name val="Arial"/>
      <family val="0"/>
    </font>
    <font>
      <sz val="6"/>
      <name val="Tahoma"/>
      <family val="2"/>
    </font>
    <font>
      <b/>
      <sz val="6"/>
      <name val="Tahoma"/>
      <family val="2"/>
    </font>
    <font>
      <sz val="6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left" indent="1"/>
    </xf>
    <xf numFmtId="0" fontId="2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indent="2"/>
    </xf>
    <xf numFmtId="4" fontId="1" fillId="2" borderId="6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 indent="1"/>
    </xf>
    <xf numFmtId="0" fontId="1" fillId="2" borderId="10" xfId="0" applyFont="1" applyFill="1" applyBorder="1" applyAlignment="1">
      <alignment horizontal="left" indent="2"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indent="1"/>
    </xf>
    <xf numFmtId="4" fontId="1" fillId="2" borderId="1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1" fillId="2" borderId="2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left" indent="2"/>
    </xf>
    <xf numFmtId="4" fontId="3" fillId="2" borderId="0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 indent="3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77" fontId="1" fillId="2" borderId="10" xfId="21" applyFont="1" applyFill="1" applyBorder="1" applyAlignment="1" applyProtection="1">
      <alignment/>
      <protection/>
    </xf>
    <xf numFmtId="10" fontId="1" fillId="2" borderId="9" xfId="0" applyNumberFormat="1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indent="1"/>
    </xf>
    <xf numFmtId="177" fontId="1" fillId="2" borderId="11" xfId="21" applyFont="1" applyFill="1" applyBorder="1" applyAlignment="1" applyProtection="1">
      <alignment horizontal="center"/>
      <protection/>
    </xf>
    <xf numFmtId="10" fontId="1" fillId="2" borderId="8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177" fontId="1" fillId="2" borderId="8" xfId="21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>
      <alignment/>
    </xf>
    <xf numFmtId="37" fontId="2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177" fontId="1" fillId="2" borderId="11" xfId="21" applyFont="1" applyFill="1" applyBorder="1" applyAlignment="1" applyProtection="1">
      <alignment/>
      <protection/>
    </xf>
    <xf numFmtId="10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 indent="1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4" fontId="1" fillId="2" borderId="14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177" fontId="1" fillId="2" borderId="11" xfId="21" applyFont="1" applyFill="1" applyBorder="1" applyAlignment="1" applyProtection="1">
      <alignment horizontal="center"/>
      <protection/>
    </xf>
    <xf numFmtId="10" fontId="1" fillId="2" borderId="8" xfId="0" applyNumberFormat="1" applyFont="1" applyFill="1" applyBorder="1" applyAlignment="1">
      <alignment horizontal="center"/>
    </xf>
    <xf numFmtId="177" fontId="2" fillId="2" borderId="10" xfId="21" applyFont="1" applyFill="1" applyBorder="1" applyAlignment="1" applyProtection="1">
      <alignment horizontal="center"/>
      <protection/>
    </xf>
    <xf numFmtId="10" fontId="2" fillId="2" borderId="10" xfId="0" applyNumberFormat="1" applyFont="1" applyFill="1" applyBorder="1" applyAlignment="1">
      <alignment horizontal="center"/>
    </xf>
    <xf numFmtId="4" fontId="1" fillId="2" borderId="10" xfId="21" applyNumberFormat="1" applyFont="1" applyFill="1" applyBorder="1" applyAlignment="1" applyProtection="1">
      <alignment horizontal="right"/>
      <protection/>
    </xf>
    <xf numFmtId="177" fontId="1" fillId="2" borderId="10" xfId="21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1" fillId="2" borderId="24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>
      <alignment horizontal="right"/>
    </xf>
    <xf numFmtId="4" fontId="1" fillId="2" borderId="26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elotas.rs.gov.br/cidade/imagens/prefeitura-pelotas-negativ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19050</xdr:rowOff>
    </xdr:from>
    <xdr:to>
      <xdr:col>1</xdr:col>
      <xdr:colOff>466725</xdr:colOff>
      <xdr:row>5</xdr:row>
      <xdr:rowOff>0</xdr:rowOff>
    </xdr:to>
    <xdr:pic>
      <xdr:nvPicPr>
        <xdr:cNvPr id="1" name="Picture 3" descr="pp-negativ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00375" y="2952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8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41.421875" style="4" customWidth="1"/>
    <col min="2" max="2" width="13.00390625" style="4" customWidth="1"/>
    <col min="3" max="3" width="15.421875" style="4" customWidth="1"/>
    <col min="4" max="5" width="10.8515625" style="4" bestFit="1" customWidth="1"/>
    <col min="6" max="6" width="9.140625" style="4" customWidth="1"/>
    <col min="7" max="7" width="10.8515625" style="5" bestFit="1" customWidth="1"/>
    <col min="8" max="8" width="9.57421875" style="4" bestFit="1" customWidth="1"/>
    <col min="9" max="16384" width="9.140625" style="4" customWidth="1"/>
  </cols>
  <sheetData>
    <row r="3" spans="1:5" ht="0.75" customHeight="1">
      <c r="A3" s="1"/>
      <c r="B3" s="2"/>
      <c r="C3" s="2"/>
      <c r="D3" s="2"/>
      <c r="E3" s="3"/>
    </row>
    <row r="4" spans="1:5" ht="8.25">
      <c r="A4" s="6"/>
      <c r="B4" s="5"/>
      <c r="C4" s="5"/>
      <c r="D4" s="5"/>
      <c r="E4" s="7"/>
    </row>
    <row r="5" spans="1:5" ht="8.25">
      <c r="A5" s="6"/>
      <c r="B5" s="5"/>
      <c r="C5" s="5"/>
      <c r="D5" s="5"/>
      <c r="E5" s="7"/>
    </row>
    <row r="6" spans="1:5" ht="8.25">
      <c r="A6" s="93" t="s">
        <v>0</v>
      </c>
      <c r="B6" s="93"/>
      <c r="C6" s="93"/>
      <c r="D6" s="93"/>
      <c r="E6" s="93"/>
    </row>
    <row r="7" spans="1:5" ht="8.25">
      <c r="A7" s="93" t="s">
        <v>1</v>
      </c>
      <c r="B7" s="93"/>
      <c r="C7" s="93"/>
      <c r="D7" s="93"/>
      <c r="E7" s="93"/>
    </row>
    <row r="8" spans="1:5" ht="8.25">
      <c r="A8" s="93" t="s">
        <v>95</v>
      </c>
      <c r="B8" s="93"/>
      <c r="C8" s="93"/>
      <c r="D8" s="93"/>
      <c r="E8" s="93"/>
    </row>
    <row r="9" spans="1:5" ht="8.25">
      <c r="A9" s="93" t="s">
        <v>2</v>
      </c>
      <c r="B9" s="93"/>
      <c r="C9" s="93"/>
      <c r="D9" s="93"/>
      <c r="E9" s="93"/>
    </row>
    <row r="10" spans="1:5" ht="8.25">
      <c r="A10" s="93" t="s">
        <v>96</v>
      </c>
      <c r="B10" s="93"/>
      <c r="C10" s="93"/>
      <c r="D10" s="93"/>
      <c r="E10" s="93"/>
    </row>
    <row r="11" spans="1:5" ht="0.75" customHeight="1">
      <c r="A11" s="8"/>
      <c r="B11" s="9"/>
      <c r="C11" s="9"/>
      <c r="D11" s="9"/>
      <c r="E11" s="10"/>
    </row>
    <row r="12" spans="1:5" ht="8.25">
      <c r="A12" s="11" t="s">
        <v>3</v>
      </c>
      <c r="B12" s="94" t="s">
        <v>4</v>
      </c>
      <c r="C12" s="94"/>
      <c r="D12" s="95" t="s">
        <v>5</v>
      </c>
      <c r="E12" s="95"/>
    </row>
    <row r="13" spans="1:5" ht="8.25">
      <c r="A13" s="12" t="s">
        <v>6</v>
      </c>
      <c r="B13" s="96" t="s">
        <v>7</v>
      </c>
      <c r="C13" s="96"/>
      <c r="D13" s="97" t="s">
        <v>8</v>
      </c>
      <c r="E13" s="97"/>
    </row>
    <row r="14" spans="1:5" ht="12.75" customHeight="1">
      <c r="A14" s="14" t="s">
        <v>9</v>
      </c>
      <c r="B14" s="98">
        <f>819852938/12*2</f>
        <v>136642156.33333334</v>
      </c>
      <c r="C14" s="99"/>
      <c r="D14" s="98">
        <f>819852938/12*4</f>
        <v>273284312.6666667</v>
      </c>
      <c r="E14" s="99"/>
    </row>
    <row r="15" spans="1:5" ht="12.75" customHeight="1">
      <c r="A15" s="14" t="s">
        <v>10</v>
      </c>
      <c r="B15" s="98">
        <f>824956743.16/12*2</f>
        <v>137492790.52666667</v>
      </c>
      <c r="C15" s="99"/>
      <c r="D15" s="98">
        <f>824956743.16/12*4</f>
        <v>274985581.05333334</v>
      </c>
      <c r="E15" s="99"/>
    </row>
    <row r="16" spans="1:5" ht="8.25">
      <c r="A16" s="14" t="s">
        <v>11</v>
      </c>
      <c r="B16" s="17"/>
      <c r="C16" s="18">
        <v>109138729.87</v>
      </c>
      <c r="D16" s="99">
        <v>209820951.43</v>
      </c>
      <c r="E16" s="99"/>
    </row>
    <row r="17" spans="1:5" ht="8.25">
      <c r="A17" s="14" t="s">
        <v>12</v>
      </c>
      <c r="B17" s="17"/>
      <c r="C17" s="18" t="s">
        <v>13</v>
      </c>
      <c r="D17" s="100" t="s">
        <v>13</v>
      </c>
      <c r="E17" s="100"/>
    </row>
    <row r="18" spans="1:5" ht="8.25">
      <c r="A18" s="14" t="s">
        <v>14</v>
      </c>
      <c r="B18" s="19"/>
      <c r="C18" s="20" t="s">
        <v>13</v>
      </c>
      <c r="D18" s="99">
        <v>19001166.66</v>
      </c>
      <c r="E18" s="99"/>
    </row>
    <row r="19" spans="1:5" ht="8.25">
      <c r="A19" s="21" t="s">
        <v>15</v>
      </c>
      <c r="B19" s="101" t="s">
        <v>7</v>
      </c>
      <c r="C19" s="101"/>
      <c r="D19" s="101" t="s">
        <v>8</v>
      </c>
      <c r="E19" s="101"/>
    </row>
    <row r="20" spans="1:5" ht="8.25">
      <c r="A20" s="22" t="s">
        <v>16</v>
      </c>
      <c r="B20" s="98">
        <f>819852938/12*2</f>
        <v>136642156.33333334</v>
      </c>
      <c r="C20" s="99"/>
      <c r="D20" s="98">
        <f>819852938/12*4</f>
        <v>273284312.6666667</v>
      </c>
      <c r="E20" s="99"/>
    </row>
    <row r="21" spans="1:5" ht="8.25">
      <c r="A21" s="22" t="s">
        <v>17</v>
      </c>
      <c r="B21" s="19"/>
      <c r="C21" s="20">
        <f>855532461.81/12*2</f>
        <v>142588743.635</v>
      </c>
      <c r="D21" s="99">
        <f>855532461.81/12*4</f>
        <v>285177487.27</v>
      </c>
      <c r="E21" s="99"/>
    </row>
    <row r="22" spans="1:5" ht="8.25">
      <c r="A22" s="22" t="s">
        <v>18</v>
      </c>
      <c r="B22" s="19"/>
      <c r="C22" s="20">
        <f>232320232.26-117116456.26</f>
        <v>115203775.99999999</v>
      </c>
      <c r="D22" s="103">
        <v>232320232.26</v>
      </c>
      <c r="E22" s="103"/>
    </row>
    <row r="23" spans="1:5" ht="8.25">
      <c r="A23" s="22" t="s">
        <v>19</v>
      </c>
      <c r="B23" s="19"/>
      <c r="C23" s="20">
        <f>D23-86624648.92</f>
        <v>85170653.33</v>
      </c>
      <c r="D23" s="103">
        <v>171795302.25</v>
      </c>
      <c r="E23" s="103"/>
    </row>
    <row r="24" spans="1:5" ht="8.25">
      <c r="A24" s="22" t="s">
        <v>20</v>
      </c>
      <c r="B24" s="19"/>
      <c r="C24" s="20"/>
      <c r="D24" s="103">
        <f>D16-D23</f>
        <v>38025649.18000001</v>
      </c>
      <c r="E24" s="103"/>
    </row>
    <row r="25" spans="1:5" ht="8.25">
      <c r="A25" s="23"/>
      <c r="B25" s="104"/>
      <c r="C25" s="104"/>
      <c r="D25" s="104"/>
      <c r="E25" s="104"/>
    </row>
    <row r="26" spans="1:5" ht="8.25">
      <c r="A26" s="24" t="s">
        <v>21</v>
      </c>
      <c r="B26" s="102" t="s">
        <v>7</v>
      </c>
      <c r="C26" s="102"/>
      <c r="D26" s="102" t="s">
        <v>8</v>
      </c>
      <c r="E26" s="102"/>
    </row>
    <row r="27" spans="1:5" ht="8.25">
      <c r="A27" s="22" t="s">
        <v>18</v>
      </c>
      <c r="B27" s="19"/>
      <c r="C27" s="20">
        <f>C22</f>
        <v>115203775.99999999</v>
      </c>
      <c r="D27" s="103">
        <f>D22</f>
        <v>232320232.26</v>
      </c>
      <c r="E27" s="103"/>
    </row>
    <row r="28" spans="1:5" ht="8.25">
      <c r="A28" s="22" t="s">
        <v>22</v>
      </c>
      <c r="B28" s="19"/>
      <c r="C28" s="20">
        <f>C23</f>
        <v>85170653.33</v>
      </c>
      <c r="D28" s="103">
        <f>D23</f>
        <v>171795302.25</v>
      </c>
      <c r="E28" s="103"/>
    </row>
    <row r="29" spans="1:5" ht="8.25">
      <c r="A29" s="26"/>
      <c r="B29" s="105"/>
      <c r="C29" s="105"/>
      <c r="D29" s="104"/>
      <c r="E29" s="104"/>
    </row>
    <row r="30" spans="1:5" ht="8.25">
      <c r="A30" s="24" t="s">
        <v>23</v>
      </c>
      <c r="B30" s="102"/>
      <c r="C30" s="102"/>
      <c r="D30" s="102" t="s">
        <v>8</v>
      </c>
      <c r="E30" s="102"/>
    </row>
    <row r="31" spans="1:5" ht="8.25">
      <c r="A31" s="22" t="s">
        <v>24</v>
      </c>
      <c r="B31" s="19"/>
      <c r="C31" s="20"/>
      <c r="D31" s="103">
        <v>568364631.38</v>
      </c>
      <c r="E31" s="103"/>
    </row>
    <row r="32" spans="1:5" ht="8.25">
      <c r="A32" s="23"/>
      <c r="B32" s="104"/>
      <c r="C32" s="104"/>
      <c r="D32" s="105"/>
      <c r="E32" s="105"/>
    </row>
    <row r="33" spans="1:5" ht="8.25">
      <c r="A33" s="24" t="s">
        <v>25</v>
      </c>
      <c r="B33" s="102" t="s">
        <v>7</v>
      </c>
      <c r="C33" s="102"/>
      <c r="D33" s="102" t="s">
        <v>8</v>
      </c>
      <c r="E33" s="102"/>
    </row>
    <row r="34" spans="1:5" ht="8.25">
      <c r="A34" s="24" t="s">
        <v>26</v>
      </c>
      <c r="B34" s="19"/>
      <c r="C34" s="20"/>
      <c r="D34" s="15"/>
      <c r="E34" s="16"/>
    </row>
    <row r="35" spans="1:5" ht="8.25">
      <c r="A35" s="22" t="s">
        <v>27</v>
      </c>
      <c r="B35" s="19"/>
      <c r="C35" s="20"/>
      <c r="D35" s="27"/>
      <c r="E35" s="28"/>
    </row>
    <row r="36" spans="1:5" ht="8.25">
      <c r="A36" s="22" t="s">
        <v>28</v>
      </c>
      <c r="B36" s="19"/>
      <c r="C36" s="29"/>
      <c r="D36" s="121"/>
      <c r="E36" s="122"/>
    </row>
    <row r="37" spans="1:5" ht="8.25">
      <c r="A37" s="22" t="s">
        <v>29</v>
      </c>
      <c r="B37" s="31"/>
      <c r="C37" s="32"/>
      <c r="D37" s="36"/>
      <c r="E37" s="125"/>
    </row>
    <row r="38" spans="1:5" ht="8.25">
      <c r="A38" s="126" t="s">
        <v>97</v>
      </c>
      <c r="B38" s="19"/>
      <c r="C38" s="29"/>
      <c r="D38" s="30"/>
      <c r="E38" s="34"/>
    </row>
    <row r="39" spans="1:5" ht="8.25">
      <c r="A39" s="127"/>
      <c r="B39" s="19"/>
      <c r="C39" s="37"/>
      <c r="D39" s="123"/>
      <c r="E39" s="124"/>
    </row>
    <row r="40" spans="1:5" ht="8.25">
      <c r="A40" s="22" t="s">
        <v>30</v>
      </c>
      <c r="B40" s="19"/>
      <c r="C40" s="33">
        <f>E40-8006991.31</f>
        <v>6910601.03</v>
      </c>
      <c r="D40" s="123"/>
      <c r="E40" s="124">
        <v>14917592.34</v>
      </c>
    </row>
    <row r="41" spans="1:5" ht="8.25">
      <c r="A41" s="22" t="s">
        <v>31</v>
      </c>
      <c r="B41" s="19"/>
      <c r="C41" s="35">
        <f>E41-7428436.07</f>
        <v>7509736.85</v>
      </c>
      <c r="D41" s="36"/>
      <c r="E41" s="34">
        <v>14938172.92</v>
      </c>
    </row>
    <row r="42" spans="1:8" ht="8.25">
      <c r="A42" s="22" t="s">
        <v>32</v>
      </c>
      <c r="B42" s="19"/>
      <c r="C42" s="29">
        <f>C40-C41</f>
        <v>-599135.8199999994</v>
      </c>
      <c r="D42" s="106">
        <f>E40-E41</f>
        <v>-20580.580000000075</v>
      </c>
      <c r="E42" s="83"/>
      <c r="H42" s="32"/>
    </row>
    <row r="43" spans="1:5" ht="8.25">
      <c r="A43" s="23"/>
      <c r="B43" s="17"/>
      <c r="C43" s="37"/>
      <c r="D43" s="84"/>
      <c r="E43" s="85"/>
    </row>
    <row r="44" spans="1:5" ht="8.25">
      <c r="A44" s="86" t="s">
        <v>33</v>
      </c>
      <c r="B44" s="38" t="s">
        <v>34</v>
      </c>
      <c r="C44" s="38" t="s">
        <v>35</v>
      </c>
      <c r="D44" s="87" t="s">
        <v>36</v>
      </c>
      <c r="E44" s="87"/>
    </row>
    <row r="45" spans="1:5" ht="8.25">
      <c r="A45" s="86"/>
      <c r="B45" s="39" t="s">
        <v>37</v>
      </c>
      <c r="C45" s="39" t="s">
        <v>38</v>
      </c>
      <c r="D45" s="88"/>
      <c r="E45" s="88"/>
    </row>
    <row r="46" spans="1:5" ht="8.25">
      <c r="A46" s="23"/>
      <c r="B46" s="40" t="s">
        <v>39</v>
      </c>
      <c r="C46" s="40" t="s">
        <v>40</v>
      </c>
      <c r="D46" s="89" t="s">
        <v>41</v>
      </c>
      <c r="E46" s="89"/>
    </row>
    <row r="47" spans="1:5" ht="8.25">
      <c r="A47" s="22" t="s">
        <v>42</v>
      </c>
      <c r="B47" s="41">
        <v>-79579493</v>
      </c>
      <c r="C47" s="41">
        <f>86385479.75-100635061.88</f>
        <v>-14249582.129999995</v>
      </c>
      <c r="D47" s="103">
        <f>C47/B47*100</f>
        <v>17.906098157725125</v>
      </c>
      <c r="E47" s="103"/>
    </row>
    <row r="48" spans="1:5" ht="8.25">
      <c r="A48" s="22" t="s">
        <v>43</v>
      </c>
      <c r="B48" s="41">
        <v>-11871175</v>
      </c>
      <c r="C48" s="41">
        <v>39928113.63</v>
      </c>
      <c r="D48" s="103">
        <f>C48/B48*100</f>
        <v>-336.34508487997186</v>
      </c>
      <c r="E48" s="103"/>
    </row>
    <row r="49" spans="1:5" ht="8.25">
      <c r="A49" s="104"/>
      <c r="B49" s="104"/>
      <c r="C49" s="104"/>
      <c r="D49" s="104"/>
      <c r="E49" s="90"/>
    </row>
    <row r="50" spans="1:5" ht="8.25">
      <c r="A50" s="91" t="s">
        <v>44</v>
      </c>
      <c r="B50" s="92" t="s">
        <v>45</v>
      </c>
      <c r="C50" s="43" t="s">
        <v>46</v>
      </c>
      <c r="D50" s="43" t="s">
        <v>47</v>
      </c>
      <c r="E50" s="107" t="s">
        <v>48</v>
      </c>
    </row>
    <row r="51" spans="1:5" ht="8.25">
      <c r="A51" s="91"/>
      <c r="B51" s="92"/>
      <c r="C51" s="44" t="s">
        <v>49</v>
      </c>
      <c r="D51" s="44" t="s">
        <v>50</v>
      </c>
      <c r="E51" s="107"/>
    </row>
    <row r="52" spans="1:5" ht="8.25">
      <c r="A52" s="24" t="s">
        <v>51</v>
      </c>
      <c r="B52" s="45"/>
      <c r="C52" s="45"/>
      <c r="D52" s="31"/>
      <c r="E52" s="46"/>
    </row>
    <row r="53" spans="1:7" ht="8.25">
      <c r="A53" s="47" t="s">
        <v>52</v>
      </c>
      <c r="B53" s="41"/>
      <c r="C53" s="41"/>
      <c r="D53" s="19"/>
      <c r="E53" s="46"/>
      <c r="G53" s="48"/>
    </row>
    <row r="54" spans="1:5" ht="8.25">
      <c r="A54" s="49" t="s">
        <v>53</v>
      </c>
      <c r="B54" s="41">
        <f>5703236.11+13787284.52</f>
        <v>19490520.63</v>
      </c>
      <c r="C54" s="41"/>
      <c r="D54" s="41">
        <v>12150386.03</v>
      </c>
      <c r="E54" s="46">
        <f>B54-C54-D54</f>
        <v>7340134.6</v>
      </c>
    </row>
    <row r="55" spans="1:5" ht="8.25">
      <c r="A55" s="49" t="s">
        <v>54</v>
      </c>
      <c r="B55" s="41"/>
      <c r="C55" s="41"/>
      <c r="D55" s="19"/>
      <c r="E55" s="46"/>
    </row>
    <row r="56" spans="1:5" ht="8.25">
      <c r="A56" s="49" t="s">
        <v>55</v>
      </c>
      <c r="B56" s="41"/>
      <c r="C56" s="41"/>
      <c r="D56" s="50"/>
      <c r="E56" s="46"/>
    </row>
    <row r="57" spans="1:5" ht="8.25">
      <c r="A57" s="49" t="s">
        <v>56</v>
      </c>
      <c r="B57" s="41"/>
      <c r="C57" s="41"/>
      <c r="D57" s="19"/>
      <c r="E57" s="46"/>
    </row>
    <row r="58" spans="1:7" ht="8.25">
      <c r="A58" s="47" t="s">
        <v>57</v>
      </c>
      <c r="B58" s="41"/>
      <c r="C58" s="41"/>
      <c r="D58" s="19"/>
      <c r="E58" s="46"/>
      <c r="G58" s="48"/>
    </row>
    <row r="59" spans="1:5" ht="8.25">
      <c r="A59" s="49" t="s">
        <v>53</v>
      </c>
      <c r="B59" s="41">
        <f>34500987.46+39958917.49</f>
        <v>74459904.95</v>
      </c>
      <c r="C59" s="51"/>
      <c r="D59" s="19">
        <v>13194088.89</v>
      </c>
      <c r="E59" s="46">
        <f>B59-C59-D59</f>
        <v>61265816.06</v>
      </c>
    </row>
    <row r="60" spans="1:5" ht="8.25">
      <c r="A60" s="49" t="s">
        <v>54</v>
      </c>
      <c r="B60" s="41"/>
      <c r="C60" s="41"/>
      <c r="D60" s="19"/>
      <c r="E60" s="46"/>
    </row>
    <row r="61" spans="1:5" ht="8.25">
      <c r="A61" s="49" t="s">
        <v>55</v>
      </c>
      <c r="B61" s="41"/>
      <c r="C61" s="41"/>
      <c r="D61" s="41"/>
      <c r="E61" s="45"/>
    </row>
    <row r="62" spans="1:5" ht="8.25">
      <c r="A62" s="49" t="s">
        <v>56</v>
      </c>
      <c r="B62" s="41"/>
      <c r="C62" s="41"/>
      <c r="D62" s="41"/>
      <c r="E62" s="41"/>
    </row>
    <row r="63" spans="1:5" ht="8.25">
      <c r="A63" s="52" t="s">
        <v>58</v>
      </c>
      <c r="B63" s="53">
        <f>SUM(B54:B62)</f>
        <v>93950425.58</v>
      </c>
      <c r="C63" s="53">
        <f>SUM(C54:C62)</f>
        <v>0</v>
      </c>
      <c r="D63" s="53">
        <f>SUM(D54:D62)</f>
        <v>25344474.92</v>
      </c>
      <c r="E63" s="53">
        <f>SUM(E54:E62)</f>
        <v>68605950.66</v>
      </c>
    </row>
    <row r="64" spans="1:5" ht="8.25">
      <c r="A64" s="54"/>
      <c r="B64" s="55"/>
      <c r="C64" s="55"/>
      <c r="D64" s="55"/>
      <c r="E64" s="56"/>
    </row>
    <row r="65" spans="1:5" ht="8.25">
      <c r="A65" s="128" t="s">
        <v>59</v>
      </c>
      <c r="B65" s="13" t="s">
        <v>60</v>
      </c>
      <c r="C65" s="108" t="s">
        <v>61</v>
      </c>
      <c r="D65" s="108"/>
      <c r="E65" s="108"/>
    </row>
    <row r="66" spans="1:5" ht="8.25">
      <c r="A66" s="129"/>
      <c r="B66" s="57" t="s">
        <v>38</v>
      </c>
      <c r="C66" s="58" t="s">
        <v>62</v>
      </c>
      <c r="D66" s="97" t="s">
        <v>63</v>
      </c>
      <c r="E66" s="97"/>
    </row>
    <row r="67" spans="1:5" ht="8.25">
      <c r="A67" s="59"/>
      <c r="B67" s="60"/>
      <c r="C67" s="57" t="s">
        <v>64</v>
      </c>
      <c r="D67" s="101" t="s">
        <v>65</v>
      </c>
      <c r="E67" s="101"/>
    </row>
    <row r="68" spans="1:5" ht="8.25">
      <c r="A68" s="26" t="s">
        <v>66</v>
      </c>
      <c r="B68" s="61">
        <v>16824437.64</v>
      </c>
      <c r="C68" s="62">
        <v>0.25</v>
      </c>
      <c r="D68" s="109">
        <v>0.1812</v>
      </c>
      <c r="E68" s="109"/>
    </row>
    <row r="69" spans="1:5" ht="12.75" customHeight="1" hidden="1">
      <c r="A69" s="26" t="s">
        <v>67</v>
      </c>
      <c r="B69" s="61">
        <v>0</v>
      </c>
      <c r="C69" s="63">
        <v>0.6</v>
      </c>
      <c r="D69" s="110">
        <v>0</v>
      </c>
      <c r="E69" s="110"/>
    </row>
    <row r="70" spans="1:5" ht="8.25">
      <c r="A70" s="64"/>
      <c r="B70" s="111"/>
      <c r="C70" s="111"/>
      <c r="D70" s="112"/>
      <c r="E70" s="112"/>
    </row>
    <row r="71" spans="1:5" ht="8.25" hidden="1">
      <c r="A71" s="67" t="s">
        <v>68</v>
      </c>
      <c r="B71" s="113" t="s">
        <v>69</v>
      </c>
      <c r="C71" s="113"/>
      <c r="D71" s="114" t="s">
        <v>70</v>
      </c>
      <c r="E71" s="114"/>
    </row>
    <row r="72" spans="1:5" ht="8.25" hidden="1">
      <c r="A72" s="26" t="s">
        <v>71</v>
      </c>
      <c r="B72" s="115">
        <v>1670449.89</v>
      </c>
      <c r="C72" s="115"/>
      <c r="D72" s="115">
        <f>48467443.7-1670449.89</f>
        <v>46796993.81</v>
      </c>
      <c r="E72" s="115"/>
    </row>
    <row r="73" spans="1:5" ht="8.25" hidden="1">
      <c r="A73" s="26" t="s">
        <v>72</v>
      </c>
      <c r="B73" s="115">
        <v>27880191.77</v>
      </c>
      <c r="C73" s="115"/>
      <c r="D73" s="115">
        <f>136916827.99-27880191.77</f>
        <v>109036636.22000001</v>
      </c>
      <c r="E73" s="115"/>
    </row>
    <row r="74" spans="1:5" ht="8.25" hidden="1">
      <c r="A74" s="26"/>
      <c r="B74" s="116">
        <f>B72-B73</f>
        <v>-26209741.88</v>
      </c>
      <c r="C74" s="116"/>
      <c r="D74" s="116">
        <f>D72-D73</f>
        <v>-62239642.41000001</v>
      </c>
      <c r="E74" s="116"/>
    </row>
    <row r="75" spans="1:5" ht="8.25" hidden="1">
      <c r="A75" s="64"/>
      <c r="B75" s="65"/>
      <c r="C75" s="65"/>
      <c r="D75" s="65"/>
      <c r="E75" s="68"/>
    </row>
    <row r="76" spans="1:5" ht="8.25" hidden="1">
      <c r="A76" s="69" t="s">
        <v>73</v>
      </c>
      <c r="B76" s="42" t="s">
        <v>74</v>
      </c>
      <c r="C76" s="70" t="s">
        <v>75</v>
      </c>
      <c r="D76" s="42" t="s">
        <v>76</v>
      </c>
      <c r="E76" s="42" t="s">
        <v>77</v>
      </c>
    </row>
    <row r="77" spans="1:5" ht="8.25" hidden="1">
      <c r="A77" s="71" t="s">
        <v>78</v>
      </c>
      <c r="B77" s="72"/>
      <c r="C77" s="72"/>
      <c r="D77" s="72"/>
      <c r="E77" s="72"/>
    </row>
    <row r="78" spans="1:5" ht="8.25" hidden="1">
      <c r="A78" s="71" t="s">
        <v>79</v>
      </c>
      <c r="B78" s="72"/>
      <c r="C78" s="72"/>
      <c r="D78" s="72"/>
      <c r="E78" s="72"/>
    </row>
    <row r="79" spans="1:5" ht="8.25" hidden="1">
      <c r="A79" s="71" t="s">
        <v>80</v>
      </c>
      <c r="B79" s="72"/>
      <c r="C79" s="72"/>
      <c r="D79" s="72"/>
      <c r="E79" s="72"/>
    </row>
    <row r="80" spans="1:5" ht="8.25" hidden="1">
      <c r="A80" s="71" t="s">
        <v>81</v>
      </c>
      <c r="B80" s="72"/>
      <c r="C80" s="72"/>
      <c r="D80" s="72"/>
      <c r="E80" s="72"/>
    </row>
    <row r="81" spans="1:5" ht="8.25" hidden="1">
      <c r="A81" s="71" t="s">
        <v>82</v>
      </c>
      <c r="B81" s="72"/>
      <c r="C81" s="72"/>
      <c r="D81" s="72"/>
      <c r="E81" s="72"/>
    </row>
    <row r="82" spans="1:5" ht="8.25" hidden="1">
      <c r="A82" s="71" t="s">
        <v>83</v>
      </c>
      <c r="B82" s="72">
        <f>D40</f>
        <v>0</v>
      </c>
      <c r="C82" s="72">
        <v>30197290.42</v>
      </c>
      <c r="D82" s="72">
        <v>29835080.41</v>
      </c>
      <c r="E82" s="72">
        <v>27151904.59</v>
      </c>
    </row>
    <row r="83" spans="1:5" ht="8.25" hidden="1">
      <c r="A83" s="71" t="s">
        <v>84</v>
      </c>
      <c r="B83" s="72">
        <f>D41</f>
        <v>0</v>
      </c>
      <c r="C83" s="72">
        <v>44119050.27</v>
      </c>
      <c r="D83" s="72">
        <v>76818266.28</v>
      </c>
      <c r="E83" s="72">
        <v>101606402.07</v>
      </c>
    </row>
    <row r="84" spans="1:5" ht="8.25" hidden="1">
      <c r="A84" s="71" t="s">
        <v>85</v>
      </c>
      <c r="B84" s="72">
        <f>B82-B83</f>
        <v>0</v>
      </c>
      <c r="C84" s="72">
        <f>C82-C83</f>
        <v>-13921759.850000001</v>
      </c>
      <c r="D84" s="72">
        <f>D82-D83</f>
        <v>-46983185.870000005</v>
      </c>
      <c r="E84" s="72">
        <f>E82-E83</f>
        <v>-74454497.47999999</v>
      </c>
    </row>
    <row r="85" spans="1:5" ht="8.25" hidden="1">
      <c r="A85" s="64"/>
      <c r="B85" s="73"/>
      <c r="C85" s="74"/>
      <c r="D85" s="74"/>
      <c r="E85" s="66"/>
    </row>
    <row r="86" spans="1:5" ht="8.25" hidden="1">
      <c r="A86" s="69" t="s">
        <v>86</v>
      </c>
      <c r="B86" s="92" t="s">
        <v>87</v>
      </c>
      <c r="C86" s="92"/>
      <c r="D86" s="92" t="s">
        <v>88</v>
      </c>
      <c r="E86" s="92"/>
    </row>
    <row r="87" spans="1:5" ht="8.25" hidden="1">
      <c r="A87" s="26" t="s">
        <v>89</v>
      </c>
      <c r="B87" s="103">
        <v>26100.5</v>
      </c>
      <c r="C87" s="103"/>
      <c r="D87" s="103">
        <f>32246-26100.5</f>
        <v>6145.5</v>
      </c>
      <c r="E87" s="103"/>
    </row>
    <row r="88" spans="1:5" ht="8.25" hidden="1">
      <c r="A88" s="26" t="s">
        <v>90</v>
      </c>
      <c r="B88" s="103">
        <v>0</v>
      </c>
      <c r="C88" s="103"/>
      <c r="D88" s="103">
        <v>0</v>
      </c>
      <c r="E88" s="103"/>
    </row>
    <row r="89" spans="1:5" ht="8.25" hidden="1">
      <c r="A89" s="75"/>
      <c r="B89" s="116"/>
      <c r="C89" s="116"/>
      <c r="D89" s="110"/>
      <c r="E89" s="110"/>
    </row>
    <row r="90" spans="1:5" ht="8.25">
      <c r="A90" s="24" t="s">
        <v>91</v>
      </c>
      <c r="B90" s="25" t="s">
        <v>38</v>
      </c>
      <c r="C90" s="25" t="s">
        <v>74</v>
      </c>
      <c r="D90" s="102" t="s">
        <v>94</v>
      </c>
      <c r="E90" s="102"/>
    </row>
    <row r="91" spans="1:5" ht="8.25">
      <c r="A91" s="26" t="s">
        <v>92</v>
      </c>
      <c r="B91" s="61">
        <v>13422877.94</v>
      </c>
      <c r="C91" s="63">
        <v>0.15</v>
      </c>
      <c r="D91" s="110">
        <v>0.1446</v>
      </c>
      <c r="E91" s="110"/>
    </row>
    <row r="92" spans="1:5" ht="8.25">
      <c r="A92" s="23"/>
      <c r="B92" s="23"/>
      <c r="C92" s="23"/>
      <c r="D92" s="19"/>
      <c r="E92" s="20"/>
    </row>
    <row r="93" spans="1:5" ht="8.25">
      <c r="A93" s="117" t="s">
        <v>93</v>
      </c>
      <c r="B93" s="117"/>
      <c r="C93" s="117"/>
      <c r="D93" s="117"/>
      <c r="E93" s="7"/>
    </row>
    <row r="94" spans="1:5" ht="8.25">
      <c r="A94" s="76"/>
      <c r="B94" s="77"/>
      <c r="C94" s="77"/>
      <c r="D94" s="77"/>
      <c r="E94" s="78"/>
    </row>
    <row r="95" spans="1:5" ht="0.75" customHeight="1">
      <c r="A95" s="79"/>
      <c r="B95" s="80"/>
      <c r="C95" s="80"/>
      <c r="D95" s="9"/>
      <c r="E95" s="78"/>
    </row>
    <row r="96" spans="1:5" ht="8.25">
      <c r="A96" s="118" t="s">
        <v>99</v>
      </c>
      <c r="B96" s="119"/>
      <c r="C96" s="119"/>
      <c r="D96" s="119"/>
      <c r="E96" s="120"/>
    </row>
    <row r="97" spans="1:5" ht="11.25" customHeight="1">
      <c r="A97" s="118" t="s">
        <v>98</v>
      </c>
      <c r="B97" s="119"/>
      <c r="C97" s="119"/>
      <c r="D97" s="119"/>
      <c r="E97" s="120"/>
    </row>
    <row r="98" spans="1:5" ht="8.25">
      <c r="A98" s="60"/>
      <c r="B98" s="81"/>
      <c r="C98" s="81"/>
      <c r="D98" s="81"/>
      <c r="E98" s="82"/>
    </row>
  </sheetData>
  <mergeCells count="80">
    <mergeCell ref="A38:A39"/>
    <mergeCell ref="B14:C14"/>
    <mergeCell ref="B15:C15"/>
    <mergeCell ref="B20:C20"/>
    <mergeCell ref="B30:C30"/>
    <mergeCell ref="B25:C25"/>
    <mergeCell ref="B26:C26"/>
    <mergeCell ref="A97:E97"/>
    <mergeCell ref="D90:E90"/>
    <mergeCell ref="D91:E91"/>
    <mergeCell ref="A93:D93"/>
    <mergeCell ref="A96:E96"/>
    <mergeCell ref="B88:C88"/>
    <mergeCell ref="D88:E88"/>
    <mergeCell ref="B89:C89"/>
    <mergeCell ref="D89:E89"/>
    <mergeCell ref="B86:C86"/>
    <mergeCell ref="D86:E86"/>
    <mergeCell ref="B87:C87"/>
    <mergeCell ref="D87:E87"/>
    <mergeCell ref="B73:C73"/>
    <mergeCell ref="D73:E73"/>
    <mergeCell ref="B74:C74"/>
    <mergeCell ref="D74:E74"/>
    <mergeCell ref="B71:C71"/>
    <mergeCell ref="D71:E71"/>
    <mergeCell ref="B72:C72"/>
    <mergeCell ref="D72:E72"/>
    <mergeCell ref="D68:E68"/>
    <mergeCell ref="D69:E69"/>
    <mergeCell ref="B70:C70"/>
    <mergeCell ref="D70:E70"/>
    <mergeCell ref="A65:A66"/>
    <mergeCell ref="C65:E65"/>
    <mergeCell ref="D66:E66"/>
    <mergeCell ref="D67:E67"/>
    <mergeCell ref="D48:E48"/>
    <mergeCell ref="A49:E49"/>
    <mergeCell ref="A50:A51"/>
    <mergeCell ref="B50:B51"/>
    <mergeCell ref="E50:E51"/>
    <mergeCell ref="A44:A45"/>
    <mergeCell ref="D44:E45"/>
    <mergeCell ref="D46:E46"/>
    <mergeCell ref="D47:E47"/>
    <mergeCell ref="D42:E42"/>
    <mergeCell ref="D43:E43"/>
    <mergeCell ref="B33:C33"/>
    <mergeCell ref="D33:E33"/>
    <mergeCell ref="D31:E31"/>
    <mergeCell ref="B32:C32"/>
    <mergeCell ref="D32:E32"/>
    <mergeCell ref="D27:E27"/>
    <mergeCell ref="D28:E28"/>
    <mergeCell ref="B29:C29"/>
    <mergeCell ref="D29:E29"/>
    <mergeCell ref="D30:E30"/>
    <mergeCell ref="D26:E26"/>
    <mergeCell ref="D21:E21"/>
    <mergeCell ref="D22:E22"/>
    <mergeCell ref="D23:E23"/>
    <mergeCell ref="D24:E24"/>
    <mergeCell ref="D25:E25"/>
    <mergeCell ref="D18:E18"/>
    <mergeCell ref="B19:C19"/>
    <mergeCell ref="D19:E19"/>
    <mergeCell ref="D20:E20"/>
    <mergeCell ref="D14:E14"/>
    <mergeCell ref="D15:E15"/>
    <mergeCell ref="D16:E16"/>
    <mergeCell ref="D17:E17"/>
    <mergeCell ref="A10:E10"/>
    <mergeCell ref="B12:C12"/>
    <mergeCell ref="D12:E12"/>
    <mergeCell ref="B13:C13"/>
    <mergeCell ref="D13:E13"/>
    <mergeCell ref="A6:E6"/>
    <mergeCell ref="A7:E7"/>
    <mergeCell ref="A8:E8"/>
    <mergeCell ref="A9:E9"/>
  </mergeCells>
  <printOptions/>
  <pageMargins left="0.75" right="0.75" top="1" bottom="1" header="0.492125985" footer="0.49212598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christian.ornel</cp:lastModifiedBy>
  <cp:lastPrinted>2013-09-27T15:11:15Z</cp:lastPrinted>
  <dcterms:created xsi:type="dcterms:W3CDTF">1997-01-10T22:22:50Z</dcterms:created>
  <dcterms:modified xsi:type="dcterms:W3CDTF">2014-05-29T17:42:47Z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