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OUTUBRO" sheetId="1" r:id="rId1"/>
    <sheet name="RECEITA" sheetId="2" r:id="rId2"/>
    <sheet name="DESPESA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'RECEITA'!$A$1:$H$600</definedName>
  </definedNames>
  <calcPr fullCalcOnLoad="1"/>
</workbook>
</file>

<file path=xl/sharedStrings.xml><?xml version="1.0" encoding="utf-8"?>
<sst xmlns="http://schemas.openxmlformats.org/spreadsheetml/2006/main" count="3501" uniqueCount="1968">
  <si>
    <t>2.2.1.0.00.00.00.00.00 000</t>
  </si>
  <si>
    <t>ALIENAÇÃO DE BENS MÓVEIS</t>
  </si>
  <si>
    <t>2.2.1.5.00.00.00.00.00 000</t>
  </si>
  <si>
    <t>ALIENAÇÃO DE VEÍCULOS</t>
  </si>
  <si>
    <t>2.2.1.5.01.00.00.00.00 000</t>
  </si>
  <si>
    <t>Alienação de Veículos - Executivo</t>
  </si>
  <si>
    <t>2.2.2.0.00.00.00.00.00 000</t>
  </si>
  <si>
    <t>ALIENAÇÕES DE BENS IMÓVEIS</t>
  </si>
  <si>
    <t>Alienações de Imóveis Urbanos</t>
  </si>
  <si>
    <t>2.4.0.0.00.00.00.00.00 000</t>
  </si>
  <si>
    <t>TRANSFERÊNCIAS DE CAPITAL</t>
  </si>
  <si>
    <t>2.4.7.1.00.00.00.00.00 000</t>
  </si>
  <si>
    <t>TRANSFERÊNCIAS DA UNIÃO E SUAS ENTIDADES</t>
  </si>
  <si>
    <t>2.4.7.1.02.00.00.00.00 000</t>
  </si>
  <si>
    <t>TRANSFERENCIAS DE RECURSOS DESTINADOS A PROGRAMAS DE EDUCAÇÃO</t>
  </si>
  <si>
    <t>2.4.7.1.02.00.01.00.00 000</t>
  </si>
  <si>
    <t>Caminho da Escola - Ônibus Acessível</t>
  </si>
  <si>
    <t>2.4.7.1.99.00.00.00.00 000</t>
  </si>
  <si>
    <t>2.4.7.1.99.00.05.00.00 000</t>
  </si>
  <si>
    <t>Transferência - Urbanização de Favelas - PAC</t>
  </si>
  <si>
    <t>2.4.7.1.99.00.06.00.00 000</t>
  </si>
  <si>
    <t>Habitação de Interesse Social</t>
  </si>
  <si>
    <t>2.4.7.1.99.00.11.00.00 000</t>
  </si>
  <si>
    <t>Construção de Terminal Turístico</t>
  </si>
  <si>
    <t>2.4.7.1.99.00.13.00.00 000</t>
  </si>
  <si>
    <t>Obras de Reconstrução e Recuperação dos Danos Causado pelas Cheias em Pelotas</t>
  </si>
  <si>
    <t>2.4.7.1.99.00.17.00.00 000</t>
  </si>
  <si>
    <t>Transferencias - PAC - Cidades Históricas</t>
  </si>
  <si>
    <t>2.4.7.1.99.00.18.00.00 000</t>
  </si>
  <si>
    <t>Transferencias - PAC II - Habitação</t>
  </si>
  <si>
    <t>2.4.7.1.99.00.19.00.00 000</t>
  </si>
  <si>
    <t>Transferencias - PAC II - Abastecimento</t>
  </si>
  <si>
    <t>2.4.7.1.99.00.20.00.00 000</t>
  </si>
  <si>
    <t>Transferencias - PAC II - Saneamento</t>
  </si>
  <si>
    <t>(R) Receitas</t>
  </si>
  <si>
    <t>1.0.0.0.00.00.00.00.00 101</t>
  </si>
  <si>
    <t>(R) RECEITAS CORRENTES</t>
  </si>
  <si>
    <t>1.1.0.0.00.00.00.00.00 101</t>
  </si>
  <si>
    <t>(R) RECEITAS TRIBUTÁRIAS</t>
  </si>
  <si>
    <t>1.1.1.0.00.00.00.00.00 101</t>
  </si>
  <si>
    <t>(R) IMPOSTOS</t>
  </si>
  <si>
    <t>1.1.1.2.00.00.00.00.00 101</t>
  </si>
  <si>
    <t>(R) IMPOSTO SOBRE O PATRIMÔNIO E A RENDA</t>
  </si>
  <si>
    <t>1.1.1.2.02.00.00.00.00 101</t>
  </si>
  <si>
    <t>(R) IMPOSTOS SOBRE A PROPRIEDADE PRDIAL E TERRITORIAL URBANA - IPTU</t>
  </si>
  <si>
    <t>1.1.1.2.02.00.01.00.00 101</t>
  </si>
  <si>
    <t>(R) IPTU - Próprio 55%</t>
  </si>
  <si>
    <t>1.1.1.2.08.00.00.00.00 101</t>
  </si>
  <si>
    <t>(R) ITBI - IMP. S/ TRANSM. "INTER VIVOS" BENS IMÓV. E DTOS. REAIS S/ IMÓVEIS ITBI</t>
  </si>
  <si>
    <t>1.1.1.2.08.00.01.00.00 101</t>
  </si>
  <si>
    <t>(R) ITBI - Próprio 55%</t>
  </si>
  <si>
    <t>1.1.1.3.00.00.00.00.00 101</t>
  </si>
  <si>
    <t>(R) IMPOSTO SOBRE PRODUÇÃO E CIRCULAÇÃO</t>
  </si>
  <si>
    <t>1.1.1.3.05.00.00.00.00 101</t>
  </si>
  <si>
    <t>(R) ISSQN - IMPOSTO SOBRE SERVIÇOS DE QUALQUER NATUREZA</t>
  </si>
  <si>
    <t>1.1.1.3.05.01.00.00.00 101</t>
  </si>
  <si>
    <t>(R) IMPOSTO SOBRE SERVICOS E QUALQUER NATUREZA</t>
  </si>
  <si>
    <t>1.1.1.3.05.01.01.00.00 101</t>
  </si>
  <si>
    <t>(R) ISSQN Próprio 55%</t>
  </si>
  <si>
    <t>1.1.2.0.00.00.00.00.00 101</t>
  </si>
  <si>
    <t>(R) TAXAS</t>
  </si>
  <si>
    <t>1.1.2.1.00.00.00.00.00 101</t>
  </si>
  <si>
    <t>(R) TAXAS PELO EXERCÍCIO DO PODER DE POLÍCIA</t>
  </si>
  <si>
    <t>1.1.2.1.25.00.00.00.00 101</t>
  </si>
  <si>
    <t>(R) Taxa de Licença Func. Estabel. Comerc. Indust. Prestadora de Serviços - Alvará</t>
  </si>
  <si>
    <t>1.7.0.0.00.00.00.00.00 101</t>
  </si>
  <si>
    <t>(R) TRANSFERÊNCIAS CORRENTES</t>
  </si>
  <si>
    <t>1.7.2.0.00.00.00.00.00 101</t>
  </si>
  <si>
    <t>(R) TRANSFERÊNCIAS INTERGOVERNAMENTAIS</t>
  </si>
  <si>
    <t>1.7.2.2.00.00.00.00.00 101</t>
  </si>
  <si>
    <t>(R) TRANSFERÊNCIA DOS ESTADOS</t>
  </si>
  <si>
    <t>1.7.2.2.01.00.00.00.00 101</t>
  </si>
  <si>
    <t>(R) PARTICIPAÇÃO RECEITA ESTADO</t>
  </si>
  <si>
    <t>1.7.2.2.01.01.00.00.00 101</t>
  </si>
  <si>
    <t>(R) COTA-PARTE DO ICMS</t>
  </si>
  <si>
    <t>1.7.2.2.01.01.01.00.00 101</t>
  </si>
  <si>
    <t>(R) Cota-Parte do ICMS - Próprio 55%</t>
  </si>
  <si>
    <t>1.0.0.0.00.00.00.00.00 105</t>
  </si>
  <si>
    <t>1.7.0.0.00.00.00.00.00 105</t>
  </si>
  <si>
    <t>1.7.2.0.00.00.00.00.00 105</t>
  </si>
  <si>
    <t>1.7.2.1.00.00.00.00.00 105</t>
  </si>
  <si>
    <t>(R) TRANSFERÊNCIAS DA UNIÃO</t>
  </si>
  <si>
    <t>1.7.2.1.01.00.00.00.00 105</t>
  </si>
  <si>
    <t>(R) PARTICIPAÇÃO NA RECEITA DA UNIÃO</t>
  </si>
  <si>
    <t>Receita Rem.Dep.Banc.Rec.Vinculados - Gestão Plena Sistema Municipal (MAC)</t>
  </si>
  <si>
    <t>1.3.2.5.01.03.02.02.00 000</t>
  </si>
  <si>
    <t>Receita Rem.Dep.Banc.Rec.Vinculados - Fundo de Ações Estratégicas Compensação FAEC</t>
  </si>
  <si>
    <t>1.3.2.5.01.03.02.03.00 000</t>
  </si>
  <si>
    <t>Receita Rem.Dep.Banc.Rec.Vinculados - RENAST</t>
  </si>
  <si>
    <t>1.3.2.5.01.03.02.04.00 000</t>
  </si>
  <si>
    <t>Receita Rem.Dep.Banc.Rec.Vinculados - Transf.Serviço Atendimento Móvel de Urgência - SAMU</t>
  </si>
  <si>
    <t>1.3.2.5.01.03.02.05.00 000</t>
  </si>
  <si>
    <t>Receita Rem.Dep.Banc.Rec.Vinculados - Centro de Especialidade Odontológica</t>
  </si>
  <si>
    <t>1.3.2.5.01.03.03.00.00 000</t>
  </si>
  <si>
    <t>RECEITA REM.DEP.BANC.REC.VINCULADOS - BLOCO DA VIGILÂNCIA EM SAÚDE</t>
  </si>
  <si>
    <t>1.3.2.5.01.03.03.01.00 000</t>
  </si>
  <si>
    <t>Receita Rem.Dep.Banc.Rec.Vinculados - Piso Fixo de Vigilância e Promoção da Saúde - PFVPS</t>
  </si>
  <si>
    <t>1.3.2.5.01.03.03.02.00 000</t>
  </si>
  <si>
    <t>Receita Rem.Dep.Banc.Rec.Vinculados - Ações Estruturantes de Vigilância Sanitária</t>
  </si>
  <si>
    <t>1.3.2.5.01.03.03.03.00 000</t>
  </si>
  <si>
    <t>Receita Rem.Dep.Banc.Rec.Vinculados - Ações de Vigilância e Controle da Tuberculose</t>
  </si>
  <si>
    <t>1.3.2.5.01.03.03.04.00 000</t>
  </si>
  <si>
    <t>Receita Rem.Dep.Banc.Rec.Vinculados - Vigilância em Saúde - Nucleo Hospitalares de Epidemiologia</t>
  </si>
  <si>
    <t>1.3.2.5.01.03.03.05.00 000</t>
  </si>
  <si>
    <t>Receita Rem.Dep.Banc.Rec.Vinculados - Programa Vigissus</t>
  </si>
  <si>
    <t>1.3.2.5.01.03.03.06.00 000</t>
  </si>
  <si>
    <t>Receita Rem.Dep.Banc.Rec.Vinculados - Campanha de Vacinação</t>
  </si>
  <si>
    <t>1.3.2.5.01.03.03.07.00 000</t>
  </si>
  <si>
    <t>Receita Rem.Dep.Banc.Rec.Vinculados - DST/AIDS</t>
  </si>
  <si>
    <t>1.3.2.5.01.03.03.08.00 000</t>
  </si>
  <si>
    <t>Receita Rem.Dep.Banc.Rec.Vinculados - Impl.Implem.e Fort.Vigilância e Epidomiológica da Inluenza</t>
  </si>
  <si>
    <t>1.3.2.5.01.03.04.00.00 000</t>
  </si>
  <si>
    <t>RECEITA REM.DEP.BANC.REC.VINCULADOS - BLOCO DA ASSISTÊNCIA FARMACÊUTICA</t>
  </si>
  <si>
    <t>1.3.2.5.01.03.04.01.00 000</t>
  </si>
  <si>
    <t>Receita Rem.Dep.Banc.Rec.Vinculados - Programa Assistência Farm. Básica</t>
  </si>
  <si>
    <t>1.3.2.5.01.03.05.00.00 000</t>
  </si>
  <si>
    <t>RECEITA REM.DEP.BANC.REC.VINCULADOS - BLOCO DA GESTÃO SUS</t>
  </si>
  <si>
    <t>1.3.2.5.01.03.05.01.00 000</t>
  </si>
  <si>
    <t>Receita Rem.Dep.Banc.Rec.Vinculados - Gestão SUS - CAPS II</t>
  </si>
  <si>
    <t>1.3.2.5.01.03.05.02.00 000</t>
  </si>
  <si>
    <t>Receita Rem.Dep.Banc.Rec.Vinculados - Implantação dos Compelxos Reguladores</t>
  </si>
  <si>
    <t>1.3.2.5.01.03.05.03.00 000</t>
  </si>
  <si>
    <t>Receita Rem.Dep.Banc.Rec.Vinculados - Implementação do Sistema de Planejamento  do SUS</t>
  </si>
  <si>
    <t>1.3.2.5.01.03.05.04.00 000</t>
  </si>
  <si>
    <t>Receita Rem.Dep.Banc.Rec.Vinculados - Progessus Qualificação da Gestão do SUS</t>
  </si>
  <si>
    <t>1.3.2.5.01.03.05.05.00 000</t>
  </si>
  <si>
    <t>Receita Rem.Dep.Banc.Rec.Vinculados - Programa Nacional de Reorientação Pró-Saúde</t>
  </si>
  <si>
    <t>1.3.2.5.01.03.05.06.00 000</t>
  </si>
  <si>
    <t>Receita Rem.Dep.Banc.Rec.Vinculados - Qualificação Gestão do SUS - Ouvidoria Participa SUS</t>
  </si>
  <si>
    <t>1.3.2.5.01.03.05.07.00 000</t>
  </si>
  <si>
    <t>Receita Rem.Dep.Banc.Rec.Vinculados - Qualificação dos ACS</t>
  </si>
  <si>
    <t>1.3.2.5.01.03.05.08.00 000</t>
  </si>
  <si>
    <t>Receita Rem.Dep.Banc.Rec.Vinculados - Incentivo a Qualificação dos CAPS</t>
  </si>
  <si>
    <t>1.3.2.5.01.03.05.09.00 000</t>
  </si>
  <si>
    <t>Receita Rem.Dep.Banc.Rec.Vinculados - Financiamento Ações Alimentação Nutrição</t>
  </si>
  <si>
    <t>1.3.2.5.01.03.06.00.00 000</t>
  </si>
  <si>
    <t>RECEITA REM.DEP.BANC.REC.VINCULADOS - BLOCO DO INVESTIMENTO</t>
  </si>
  <si>
    <t>1.3.2.5.01.03.06.01.00 000</t>
  </si>
  <si>
    <t>Receita Rem.Dep.Banc.Rec.Vinculados - UBS Governaço</t>
  </si>
  <si>
    <t>1.3.2.5.01.03.06.02.00 000</t>
  </si>
  <si>
    <t>Receita Rem.Dep.Banc.Rec.Vinculados - UBS Loteamento Ceval</t>
  </si>
  <si>
    <t>1.3.2.5.01.03.06.03.00 000</t>
  </si>
  <si>
    <t>Receita Rem.Dep.Banc.Rec.Vinculados - UBS Monte Bonito</t>
  </si>
  <si>
    <t>1.3.2.5.01.03.06.04.00 000</t>
  </si>
  <si>
    <t>1.3.2.5.01.03.06.08.00 000</t>
  </si>
  <si>
    <t>Receita Rem.Dep.Banc.Rec.Vinculados - Aquisição de Equipamentos</t>
  </si>
  <si>
    <t>1.3.2.5.01.99.24.00.00 000</t>
  </si>
  <si>
    <t>Receita Rem.Dep.Banc.Rec.Vinculados - Fundo Municipal de Preservação do Patrimônio Histórico e Cultural de Pelotas</t>
  </si>
  <si>
    <t>Receita de Concessão de Direito Real de Uso de Área Pública (Mercado Público)</t>
  </si>
  <si>
    <t>1.6.0.0.13.00.00.00.00 000</t>
  </si>
  <si>
    <t>SERVIÇOS ADMINISTRATIVOS</t>
  </si>
  <si>
    <t>1.6.0.0.13.01.00.00.00 000</t>
  </si>
  <si>
    <t>SERVIÇOS DE INSCRIÇÃO EM CONCURSOS PÚBLICOS</t>
  </si>
  <si>
    <t>1.6.0.0.13.01.03.00.00 000</t>
  </si>
  <si>
    <t>Serviços de Inscrição em Seleção Pública Agentes Públicos de Saúde</t>
  </si>
  <si>
    <t>1.7.2.1.33.00.02.09.00 000</t>
  </si>
  <si>
    <t>Aquisição de Produtos Médicos de Uso Único</t>
  </si>
  <si>
    <t>1.7.2.1.99.00.50.00.00 000</t>
  </si>
  <si>
    <t>AFM - Apoio Financeiro aos Municípios Lei 12859/13</t>
  </si>
  <si>
    <t>1.7.2.2.33.00.30.00.00 000</t>
  </si>
  <si>
    <t>Regionalização da Saúde</t>
  </si>
  <si>
    <t>1.7.2.2.33.00.37.00.00 000</t>
  </si>
  <si>
    <t>Incentivo as Equipes de Saúde Família Indígena</t>
  </si>
  <si>
    <t>1.7.2.2.33.00.38.00.00 000</t>
  </si>
  <si>
    <t>Laboratórios Regionais de Próteses Dentárias</t>
  </si>
  <si>
    <t>1.7.6.2.02.00.03.00.00 000</t>
  </si>
  <si>
    <t>Transferencia Convênio 158/13 FUNDERGS</t>
  </si>
  <si>
    <t>1.9.2.2.99.00.04.03.01 000</t>
  </si>
  <si>
    <t>Restituições SAÚDE - Vencimentos</t>
  </si>
  <si>
    <t>1.9.2.2.99.00.04.03.16 000</t>
  </si>
  <si>
    <t>Restituições SAÚDE - Programa Assistência Farmacêutica Básica</t>
  </si>
  <si>
    <t>1.9.9.0.99.00.23.00.00 000</t>
  </si>
  <si>
    <t>Fundo Municipal de Preservação do Patrimônio Histórico e Cultural de Pelotas</t>
  </si>
  <si>
    <t>3.3.90.14.16.00.00.00</t>
  </si>
  <si>
    <t>Diárias no Exterior</t>
  </si>
  <si>
    <t>3.3.90.30.12.00.00.00</t>
  </si>
  <si>
    <t>Material de Coudelaria ou de Uso Zootécnico</t>
  </si>
  <si>
    <t>3.3.90.30.27.00.00.00</t>
  </si>
  <si>
    <t>Material de Manobra e Patrulhamento</t>
  </si>
  <si>
    <t>3.3.90.33.02.00.00.00</t>
  </si>
  <si>
    <t>Passagens para o Exterior</t>
  </si>
  <si>
    <t>3.3.90.36.18.00.00.00</t>
  </si>
  <si>
    <t>Manutenção e Conservação de Equipamentos</t>
  </si>
  <si>
    <t>3.3.90.36.21.00.00.00</t>
  </si>
  <si>
    <t>Manutenção e Conservação de Bens Móveis de Outras Naturezas</t>
  </si>
  <si>
    <t>3.3.90.36.25.00.00.00</t>
  </si>
  <si>
    <t>Serviços de Limpeza e Conservação</t>
  </si>
  <si>
    <t>3.3.90.36.38.00.00.00</t>
  </si>
  <si>
    <t>3.3.90.36.45.00.00.00</t>
  </si>
  <si>
    <t>Jetons a Conselheitos</t>
  </si>
  <si>
    <t>3.3.90.36.59.00.00.00</t>
  </si>
  <si>
    <t>3.3.90.39.04.00.00.00</t>
  </si>
  <si>
    <t>Direitos Autorais</t>
  </si>
  <si>
    <t>3.3.90.39.29.00.00.00</t>
  </si>
  <si>
    <t>Honorários Advogatícios - Onus da Sucumbência</t>
  </si>
  <si>
    <t>3.3.90.39.65.00.00.00</t>
  </si>
  <si>
    <t>Serviços de Apoio ao Ensino</t>
  </si>
  <si>
    <t>3.3.90.39.99.07.00.00</t>
  </si>
  <si>
    <t>3.3.90.91.01.01.02.05</t>
  </si>
  <si>
    <t>Precatórios a Pagar Pessoal 2011</t>
  </si>
  <si>
    <t>3.3.90.91.01.01.02.06</t>
  </si>
  <si>
    <t>Precatórios a Pagar Pessoal 2012</t>
  </si>
  <si>
    <t>3.3.90.92.39.01.00.00</t>
  </si>
  <si>
    <t>3.3.90.92.39.81.00.00</t>
  </si>
  <si>
    <t>3.3.90.93.01.02.00.00</t>
  </si>
  <si>
    <t>Indenização por Danos Materiais a Terceiros</t>
  </si>
  <si>
    <t>4.4.90.52.57.00.00.00</t>
  </si>
  <si>
    <t>Acessórios para Automóveis</t>
  </si>
  <si>
    <t>Receita Rem.Dep.Banc.Rec.Vinculados - Programa PACS - Agente Comunitários de Saúde</t>
  </si>
  <si>
    <t>1.3.2.5.01.03.01.02.03 000</t>
  </si>
  <si>
    <t>Receita Rem.Dep.Banc.Rec.Vinculados - Programa  de Atenção Domiciliar</t>
  </si>
  <si>
    <t>1.3.2.5.01.03.01.02.04 000</t>
  </si>
  <si>
    <t>Receita Rem.Dep.Banc.Rec.Vinculados - Prog.Nacional de Melhoria do Acesso e da Qualidade</t>
  </si>
  <si>
    <t>1.3.2.5.01.03.01.02.05 000</t>
  </si>
  <si>
    <t>Receita Rem.Dep.Banc.Rec.Vinculados - Saúde Bucal</t>
  </si>
  <si>
    <t>1.3.2.5.01.03.01.02.06 000</t>
  </si>
  <si>
    <t>Receita Rem.Dep.Banc.Rec.Vinculados - Atenção Integral à Saúde da População Prisional</t>
  </si>
  <si>
    <t>1.3.2.5.01.03.02.00.00 000</t>
  </si>
  <si>
    <t>RECEITA REM.DEP.BANC.REC.VINCULADOS - BLOCO DA MÉDIA E ALTA COMPLEXIDADE</t>
  </si>
  <si>
    <t>1.3.2.5.01.03.02.01.00 000</t>
  </si>
  <si>
    <t>Pavimentação da Av.Fernando Osório - Convenio Ministerio das Cidades</t>
  </si>
  <si>
    <t>1.7.6.1.99.01.75.00.00 000</t>
  </si>
  <si>
    <t>Pavimentação da Rua Dr.Romano - Convenio Ministerio das Cidades</t>
  </si>
  <si>
    <t>1.7.6.1.99.01.76.00.00 000</t>
  </si>
  <si>
    <t>Praça dos Esportes e da Cultura</t>
  </si>
  <si>
    <t>1.7.6.1.99.01.77.00.00 000</t>
  </si>
  <si>
    <t>Aquisição de Patrulha Agrícola</t>
  </si>
  <si>
    <t>1.7.6.1.99.01.78.00.00 000</t>
  </si>
  <si>
    <t>Revitalização da Praça Farroupilha - Emenda Parlamentar</t>
  </si>
  <si>
    <t>1.7.6.1.99.01.79.00.00 000</t>
  </si>
  <si>
    <t>Esgotamento Sanitário - Emenda Parlamentar</t>
  </si>
  <si>
    <t>1.7.6.1.99.01.80.00.00 000</t>
  </si>
  <si>
    <t>Construção de Ginásio de Esportes- Contrato 0366955-88</t>
  </si>
  <si>
    <t>1.7.6.1.99.01.81.00.00 000</t>
  </si>
  <si>
    <t>Construção de Quadra Esportiva- Contrato 0371562-30</t>
  </si>
  <si>
    <t>1.7.6.2.00.00.00.00.00 000</t>
  </si>
  <si>
    <t>TRANSF.CONVÊNIOS ESTADO, DISTRITO FEDERAL E DE SUAS ENTIDADES</t>
  </si>
  <si>
    <t>TRANSFERENCIAS DE CONVENIOS DOS ESTADOS DESTINADOS A EDUCAÇÃO</t>
  </si>
  <si>
    <t>1.7.6.2.02.00.01.00.00 000</t>
  </si>
  <si>
    <t>Transferencias de Convênio para o Transporte Escolar</t>
  </si>
  <si>
    <t>OUTRAS TRANSFERÊNCIAS CONVÊNIOS DOS ESTADOS</t>
  </si>
  <si>
    <t>1.7.6.2.99.00.19.00.00 000</t>
  </si>
  <si>
    <t>Programa Emancipar</t>
  </si>
  <si>
    <t>1.7.6.2.99.00.21.00.00 000</t>
  </si>
  <si>
    <t>3.3.90.30.54.00.00.00</t>
  </si>
  <si>
    <t>Material para Manutenção e Conservação de Estradas e Vias</t>
  </si>
  <si>
    <t>3.3.90.32.09.00.00.00</t>
  </si>
  <si>
    <t>Material para Divulgação</t>
  </si>
  <si>
    <t>3.3.90.91.01.01.02.07</t>
  </si>
  <si>
    <t>Precatórios a Pagar Pessoal 2013</t>
  </si>
  <si>
    <t>3.3.90.93.03.00.00.00</t>
  </si>
  <si>
    <t>Ajuda de Custo - Pessoal Civil</t>
  </si>
  <si>
    <t>3.3.90.93.07.00.00.00</t>
  </si>
  <si>
    <t>Indenização de Moradia - Pessoal Civil</t>
  </si>
  <si>
    <t>Cota-Parte da Contribuição de Intervenção no Domínio Econômico - CIDE</t>
  </si>
  <si>
    <t>1.7.2.2.01.99.00.00.00 000</t>
  </si>
  <si>
    <t>OUTRAS PARTICIPAÇÕES NA RECEITA DOS ESTADOS</t>
  </si>
  <si>
    <t>Cota Parte do  Antigo  ITCD (CF 67)</t>
  </si>
  <si>
    <t>TRANSFERENCIAS DE RECURSOS DO ESTADO P/PROGRAMAS DE SAÚDE- REPASSE FUNDO A FUNDO</t>
  </si>
  <si>
    <t>1.7.2.2.33.00.03.00.00 000</t>
  </si>
  <si>
    <t>Programas Farmácia Básica</t>
  </si>
  <si>
    <t>1.7.2.2.33.00.05.00.00 000</t>
  </si>
  <si>
    <t>1.7.2.2.33.00.06.00.00 000</t>
  </si>
  <si>
    <t>1.7.2.2.33.00.07.00.00 000</t>
  </si>
  <si>
    <t>Município Resolve</t>
  </si>
  <si>
    <t>1.7.2.2.33.00.11.00.00 000</t>
  </si>
  <si>
    <t>Vigilância Sanitária -  Estado</t>
  </si>
  <si>
    <t>1.7.2.2.33.00.12.00.00 000</t>
  </si>
  <si>
    <t>Programa PSF</t>
  </si>
  <si>
    <t>1.7.2.2.33.00.13.00.00 000</t>
  </si>
  <si>
    <t>Gestão Básica - Município Resolve</t>
  </si>
  <si>
    <t>1.7.2.2.33.00.14.00.00 000</t>
  </si>
  <si>
    <t>Gestão Plena - Município Resolve</t>
  </si>
  <si>
    <t>1.7.2.2.33.00.15.00.00 000</t>
  </si>
  <si>
    <t>Inverno Gaúcho - Município Resolve</t>
  </si>
  <si>
    <t>1.7.2.2.33.00.16.00.00 000</t>
  </si>
  <si>
    <t>Verão Gaúcho</t>
  </si>
  <si>
    <t>1.7.2.2.33.00.18.00.00 000</t>
  </si>
  <si>
    <t>Vigilância em Saúde - Trabalhador</t>
  </si>
  <si>
    <t>1.7.2.2.33.00.19.00.00 000</t>
  </si>
  <si>
    <t>Programa Estruturante Saúde perto de Você</t>
  </si>
  <si>
    <t>1.7.2.2.33.00.20.00.00 000</t>
  </si>
  <si>
    <t>Projeto Salvar</t>
  </si>
  <si>
    <t>1.7.2.2.33.00.23.00.00 000</t>
  </si>
  <si>
    <t>Diabetes Mellitus - Resolução 043/2010-CIB-RS</t>
  </si>
  <si>
    <t>1.7.2.2.33.00.24.00.00 000</t>
  </si>
  <si>
    <t>Incentivo Gestão Básica Estadual</t>
  </si>
  <si>
    <t>1.7.2.2.33.00.25.00.00 000</t>
  </si>
  <si>
    <t>Incentivo de Implantação de UTI Neonatal HUSFP</t>
  </si>
  <si>
    <t>1.7.2.2.33.00.26.00.00 000</t>
  </si>
  <si>
    <t>Custeio dos Centros de Atenção Psicossocial</t>
  </si>
  <si>
    <t>1.7.2.2.33.00.27.00.00 000</t>
  </si>
  <si>
    <t>1.7.2.2.33.00.28.00.00 000</t>
  </si>
  <si>
    <t>Reforma Pronto Socorro CIB/RS Nº 378/12</t>
  </si>
  <si>
    <t>1.7.2.2.33.00.29.00.00 000</t>
  </si>
  <si>
    <t>Primeira Infância Melhor - PIM</t>
  </si>
  <si>
    <t>1.7.2.2.33.00.31.00.00 000</t>
  </si>
  <si>
    <t>Custeio dos Serviços de Saúde Prestados pelo Hospital Pronto Socorro</t>
  </si>
  <si>
    <t>1.7.2.2.33.00.33.00.00 000</t>
  </si>
  <si>
    <t>Incentivo as Equipes de Saúde Bucal - PSF</t>
  </si>
  <si>
    <t>1.7.2.2.33.00.34.00.00 000</t>
  </si>
  <si>
    <t>Unidade de Pronto Atendimento - FES</t>
  </si>
  <si>
    <t>1.7.2.2.33.00.35.00.00 000</t>
  </si>
  <si>
    <t>Aquisição de Equipamentos para Hospital</t>
  </si>
  <si>
    <t>1.7.2.2.33.00.36.00.00 000</t>
  </si>
  <si>
    <t>Aquisição Ambulância - CIB/RS 378/12 - Portaria/CES 82/2013</t>
  </si>
  <si>
    <t>1.7.2.4.00.00.00.00.00 000</t>
  </si>
  <si>
    <t>TRASNFERENCIAS MULTIGOVERNAMENTAIS</t>
  </si>
  <si>
    <t>Transferências de Recursos do FUNDEB</t>
  </si>
  <si>
    <t>1.7.3.0.00.00.00.00.00 000</t>
  </si>
  <si>
    <t>TRANSFERENCIAS DE INSTITUIÇÕES PRIVADAS</t>
  </si>
  <si>
    <t>Contribuição do Fundo Municipal dos Direitos da Criança e Adolescente</t>
  </si>
  <si>
    <t>1.7.6.0.00.00.00.00.00 000</t>
  </si>
  <si>
    <t>TRANSFERÊNCIAS DE CONVÊNIOS</t>
  </si>
  <si>
    <t>1.7.6.1.00.00.00.00.00 000</t>
  </si>
  <si>
    <t>TRANSFERÊNCIAS DE CONVÊNIOS DA UNIÃO E DE SUAS ENTIDADES</t>
  </si>
  <si>
    <t>OUTRAS TRANSFERENCIAS DE CONVENIOS DA UNIAO</t>
  </si>
  <si>
    <t>1.7.6.1.99.01.00.00.00 000</t>
  </si>
  <si>
    <t>OUTRAS CONVENIOS UNIÃO</t>
  </si>
  <si>
    <t>Convênio Lei nº 7525</t>
  </si>
  <si>
    <t>1.7.6.1.99.01.11.00.00 000</t>
  </si>
  <si>
    <t>Apoio à Agricultura Familiar - Contrato 0168183-40/04</t>
  </si>
  <si>
    <t>1.7.6.1.99.01.12.00.00 000</t>
  </si>
  <si>
    <t>Apoio à Agricultura Familiar - Contrato 0178846-65/05</t>
  </si>
  <si>
    <t>1.7.6.1.99.01.13.00.00 000</t>
  </si>
  <si>
    <t>Apoio à Agricultura Familiar - Contrato 0193688-68/06</t>
  </si>
  <si>
    <t>1.7.6.1.99.01.15.00.00 000</t>
  </si>
  <si>
    <t>Programa de Sinalização Turística no Município de Pelotas</t>
  </si>
  <si>
    <t>1.7.6.1.99.01.17.00.00 000</t>
  </si>
  <si>
    <t>Programa Qualificação do Espaço Público</t>
  </si>
  <si>
    <t>1.7.6.1.99.01.33.00.00 000</t>
  </si>
  <si>
    <t>Qualificação do Espaço Público Prática de Esportes - Contrato 01</t>
  </si>
  <si>
    <t>1.7.6.1.99.01.34.00.00 000</t>
  </si>
  <si>
    <t>Qualificação do Espaço Público Prática de Esportes - Contrato 02</t>
  </si>
  <si>
    <t>1.7.6.1.99.01.44.00.00 000</t>
  </si>
  <si>
    <t>Qualificação  do Espaço Público Prática de Esportes - Contrato 03</t>
  </si>
  <si>
    <t>1.7.6.1.99.01.50.00.00 000</t>
  </si>
  <si>
    <t>Construção de Centro de Treinamento Esportivo</t>
  </si>
  <si>
    <t>1.7.6.1.99.01.52.00.00 000</t>
  </si>
  <si>
    <t>Pavimentação Asfáltica Distrito Industrial - EMENDA UNIÃO</t>
  </si>
  <si>
    <t>1.7.6.1.99.01.56.00.00 000</t>
  </si>
  <si>
    <t>Construção Centro Treinamento Esportivo Colégio Pelotense</t>
  </si>
  <si>
    <t>1.7.6.1.99.01.57.00.00 000</t>
  </si>
  <si>
    <t>Divulgando Pelotas</t>
  </si>
  <si>
    <t>1.7.6.1.99.01.65.00.00 000</t>
  </si>
  <si>
    <t>Adaptação do Predio do Areal p/Implantação do Parque Tecnológica - EMENDA UNIÃO</t>
  </si>
  <si>
    <t>1.7.6.1.99.01.69.00.00 000</t>
  </si>
  <si>
    <t>Revitalização de Praças - EMENDA UNIÃO</t>
  </si>
  <si>
    <t>1.7.6.1.99.01.71.00.00 000</t>
  </si>
  <si>
    <t>Pavimentação de Vias Transporte Coletivo</t>
  </si>
  <si>
    <t>1.7.6.1.99.01.72.00.00 000</t>
  </si>
  <si>
    <t>Equipamentos para Guarda Municipal</t>
  </si>
  <si>
    <t>1.7.6.1.99.01.74.00.00 000</t>
  </si>
  <si>
    <t>1.3.2.5.01.99.07.23.00 000</t>
  </si>
  <si>
    <t>Receita Rem.Dep.Banc.Rec.Vinculados - Implantação do Programa Esporte e Lazer</t>
  </si>
  <si>
    <t>1.9.2.2.99.00.04.03.03 000</t>
  </si>
  <si>
    <t>Restituições SAÙDE - Municipalização Plena</t>
  </si>
  <si>
    <t>1.9.2.2.99.00.04.03.04 000</t>
  </si>
  <si>
    <t>Restituições SAÚDE - Renast</t>
  </si>
  <si>
    <t>1.9.2.2.99.00.04.03.05 000</t>
  </si>
  <si>
    <t>Restituições SAÚDE - DST AIDS</t>
  </si>
  <si>
    <t>1.9.2.2.99.00.04.03.07 000</t>
  </si>
  <si>
    <t>Restituições SAÚDE - Piso e Atenção Básica - PAB fixo</t>
  </si>
  <si>
    <t>1.9.2.2.99.00.04.03.08 000</t>
  </si>
  <si>
    <t>Restituições SAÚDE - PIM/PPV</t>
  </si>
  <si>
    <t>2.4.7.1.99.00.22.00.00 000</t>
  </si>
  <si>
    <t>Restauração Theatro Sete de Abril - IPHAN</t>
  </si>
  <si>
    <t>OUTROS SERVIÇOS DE TERCEIROS - PESSOA FÍSICA</t>
  </si>
  <si>
    <t>1.7.2.1.34.00.00.00.00 000</t>
  </si>
  <si>
    <t xml:space="preserve">COTA PARTE ITR </t>
  </si>
  <si>
    <t>LOCAÇÃO DE MÃO-DE-OBRA</t>
  </si>
  <si>
    <t>3.3.90.46.00.00.00.00</t>
  </si>
  <si>
    <t>1.7.2.1.01.05.00.00.00 000</t>
  </si>
  <si>
    <t xml:space="preserve">COTA PARTE CEFEM </t>
  </si>
  <si>
    <t>OUTROS SERVIÇOS DE TERCEIROS - PESSOA JURÍDICA</t>
  </si>
  <si>
    <t>1.7.2.1.22.20.00.00.00 000</t>
  </si>
  <si>
    <t>TRANSF. RECURSOS FNDE</t>
  </si>
  <si>
    <t>3.3.90.67.00.00.00.00</t>
  </si>
  <si>
    <t>1.7.2.1.35.00.00.00.00 000</t>
  </si>
  <si>
    <t xml:space="preserve">AUX. FINANC. ESFORÇO EXPORTAÇÃO </t>
  </si>
  <si>
    <t>OBRIGAÇÕES TRIBUTÁRIAS E CONTRIBUTIVAS</t>
  </si>
  <si>
    <t>3.3.90.91.00.00.00.00</t>
  </si>
  <si>
    <t>1.7.2.1.99.00.20.00.00 000</t>
  </si>
  <si>
    <t xml:space="preserve">COTA  PARTE  ROYALTIES </t>
  </si>
  <si>
    <t>DEPÓSITOS COMPULSÓRIOS</t>
  </si>
  <si>
    <t>1.7.2.1.22.50.00.00.00 000</t>
  </si>
  <si>
    <t>SENTENÇAS JUDICIAIS</t>
  </si>
  <si>
    <t>3.3.90.93.00.00.00.00</t>
  </si>
  <si>
    <t>Auxílio Financeiro - Esforço Exportação (MP nº 193/04)</t>
  </si>
  <si>
    <t xml:space="preserve">   TRANSFERENCIAS DE CONVÊNIOS </t>
  </si>
  <si>
    <t>INDENIZAÇÕES E RESTITUIÇÕES</t>
  </si>
  <si>
    <t xml:space="preserve">TRANSFERENCIAS CONVÊNIOS UNIÃO SAUDE </t>
  </si>
  <si>
    <t>4.4.90.14.00.00.00.00</t>
  </si>
  <si>
    <t>4.5.90.61.00.00.00.00</t>
  </si>
  <si>
    <t>1.7.6.1.01.00.00.00.00 000</t>
  </si>
  <si>
    <t xml:space="preserve">OUTRAS TRANSF. CONVÊNIO UNIÃO </t>
  </si>
  <si>
    <t>4.4.90.33.00.00.00.00</t>
  </si>
  <si>
    <t>1.7.6.1.99.00.00.00.00 000</t>
  </si>
  <si>
    <t>F.E.P.</t>
  </si>
  <si>
    <t>1.7.6.1.99.01.05.00.00 000</t>
  </si>
  <si>
    <t xml:space="preserve">TRANSFERENCIAS CONVÊNIOS ESTADO SAUDE </t>
  </si>
  <si>
    <t>4.4.90.39.00.00.00.00</t>
  </si>
  <si>
    <t>1.7.6.2.01.00.00.00.00 000</t>
  </si>
  <si>
    <t xml:space="preserve">TRANSFERENCIAS CONVÊNIOS ESTADO EDUCAÇÃO </t>
  </si>
  <si>
    <t>DESPESAS DE CAPITAL</t>
  </si>
  <si>
    <t>4.0.00.00.00.00.00.00</t>
  </si>
  <si>
    <t>4.4.90.51.00.00.00.00</t>
  </si>
  <si>
    <t>1.7.6.2.02.00.00.00.00 000</t>
  </si>
  <si>
    <t xml:space="preserve">OUTRAS TRANSF. CONVÊNIOS ESTADO </t>
  </si>
  <si>
    <t>INVESTIMENTOS</t>
  </si>
  <si>
    <t>4.4.00.00.00.00.00.00</t>
  </si>
  <si>
    <t>4.4.90.52.00.00.00.00</t>
  </si>
  <si>
    <t>1.7.6.2.99.00.00.00.00 000</t>
  </si>
  <si>
    <t>4.4.90.00.00.00.00.00</t>
  </si>
  <si>
    <t>4.4.90.61.00.00.00.00</t>
  </si>
  <si>
    <t xml:space="preserve">   TRANSFERENCIAS DE INSTITUIÇÕES PRIVADAS</t>
  </si>
  <si>
    <t>4.4.90.30.00.00.00.00</t>
  </si>
  <si>
    <t>4.6.00.00.00.00.00.00</t>
  </si>
  <si>
    <t>CONTR. FUND. MUN. DIREITOS CRIANC. E ADOL.</t>
  </si>
  <si>
    <t>4.4.90.35.00.00.00.00</t>
  </si>
  <si>
    <t>4.4.90.93.00.00.00.00</t>
  </si>
  <si>
    <t>1.7.3.0.00.01.00.00.00 000</t>
  </si>
  <si>
    <t>4.4.90.36.00.00.00.00</t>
  </si>
  <si>
    <t>4.5.90.65.00.00.00.00</t>
  </si>
  <si>
    <t xml:space="preserve">   RECEITAS DE CAPITAL </t>
  </si>
  <si>
    <t>2.2.2.5.00.00.00.00.00 000</t>
  </si>
  <si>
    <t xml:space="preserve">OPERAÇÕES DE CRÉDITO INTERNAS </t>
  </si>
  <si>
    <t>OBRAS E INSTALAÇÕES</t>
  </si>
  <si>
    <t>2.1.1.0.00.00.00.00.00 000</t>
  </si>
  <si>
    <t xml:space="preserve">OPERAÇÕES DE CRÉDITO EXTERNAS </t>
  </si>
  <si>
    <t>EQUIPAMENTOS E MATERIAL PERMANENTE</t>
  </si>
  <si>
    <t>2.1.2.0.00.00.00.00.00 000</t>
  </si>
  <si>
    <t>ALIENAÇÃO DE BENS</t>
  </si>
  <si>
    <t>AQUISIÇÃO DE IMÓVEIS</t>
  </si>
  <si>
    <t>2.2.0.0.00.00.00.00.00 000</t>
  </si>
  <si>
    <t xml:space="preserve">TRANSFERENCIAS DE CAPITAL DE CONVENIOS </t>
  </si>
  <si>
    <t>2.4.7.0.00.00.00.00.00 000</t>
  </si>
  <si>
    <t>INVERSÕES FINANCEIRAS</t>
  </si>
  <si>
    <t>4.5.00.00.00.00.00.00</t>
  </si>
  <si>
    <t xml:space="preserve">  DEDUÇÃO PARA FORMAÇÃO DO FUNDEB</t>
  </si>
  <si>
    <t>4.5.90.00.00.00.00.00</t>
  </si>
  <si>
    <t>0.0.0.0.00.00.00.00.00 105</t>
  </si>
  <si>
    <t xml:space="preserve">  ANULAR DE RECEITA</t>
  </si>
  <si>
    <t>0.0.0.0.00.00.00.00.00 101</t>
  </si>
  <si>
    <t>0.0.0.0.00.00.00.00.00 102</t>
  </si>
  <si>
    <t>CONSTITUIÇÃO OU AUMENTO DE CAPITAL DE EMPRESAS</t>
  </si>
  <si>
    <t>AMORTIZAÇÃO DA DÍVIDA</t>
  </si>
  <si>
    <t>4.6.90.00.00.00.00.00</t>
  </si>
  <si>
    <t>PRINCIPAL DA DÍVIDA POR CONTRATO</t>
  </si>
  <si>
    <t>4.6.90.71.00.00.00.00</t>
  </si>
  <si>
    <t>9.0.00.00.00.00.00.00</t>
  </si>
  <si>
    <t>TOTAL DA RECEITA</t>
  </si>
  <si>
    <t xml:space="preserve">TOTAL DA DESPESA </t>
  </si>
  <si>
    <t>9.9.00.00.00.00.00.00</t>
  </si>
  <si>
    <t xml:space="preserve">DEFICIT </t>
  </si>
  <si>
    <t>SUPERÁVIT</t>
  </si>
  <si>
    <t>9.9.99.00.00.00.00.00</t>
  </si>
  <si>
    <t xml:space="preserve">TOTAL </t>
  </si>
  <si>
    <t>9.9.99.99.00.00.00.00</t>
  </si>
  <si>
    <t>* * * Fonte: Relatório 04.01.99.05.08 (Receita) / 04.03.99.74 (Despesa)</t>
  </si>
  <si>
    <t>Cláudio Ivan Lopes Viana</t>
  </si>
  <si>
    <t>Contador Geral</t>
  </si>
  <si>
    <t>CRC/RS: 050.024</t>
  </si>
  <si>
    <t xml:space="preserve">                             PREFEITURA MUNICIPAL DE PELOTAS</t>
  </si>
  <si>
    <t xml:space="preserve">                             SECRETARIA MUNICIPAL DE ADMINISTRAÇÃO E  FINANÇAS</t>
  </si>
  <si>
    <t xml:space="preserve">                             DEMONSTRATIVO DO CÁLCULO DO PASEP</t>
  </si>
  <si>
    <t>Darf 3703</t>
  </si>
  <si>
    <t>Receita Corrente/Capital</t>
  </si>
  <si>
    <t>(-) Remuneração Deposito Receita Vinculada</t>
  </si>
  <si>
    <t>(-)Transferências da União</t>
  </si>
  <si>
    <t>(-) Transferências do Estado p/Saúde</t>
  </si>
  <si>
    <t>(-) Fundeb</t>
  </si>
  <si>
    <t>(-) Transferências de Convênios</t>
  </si>
  <si>
    <t>(-) Operações de Crédito</t>
  </si>
  <si>
    <t>(=) BASE DE CÁLCULO</t>
  </si>
  <si>
    <t>PASEP 1 %</t>
  </si>
  <si>
    <t>Cálculo PASEP (Metodologia Igam)</t>
  </si>
  <si>
    <t>Receita Corrente</t>
  </si>
  <si>
    <t>(+) Transferências de Capital</t>
  </si>
  <si>
    <t>(-) Transferências da união que houve desconto PASEP</t>
  </si>
  <si>
    <t xml:space="preserve">      * ITR</t>
  </si>
  <si>
    <t xml:space="preserve">      * CEFEM</t>
  </si>
  <si>
    <t xml:space="preserve">      * FPM</t>
  </si>
  <si>
    <t xml:space="preserve">      * CIDE</t>
  </si>
  <si>
    <t xml:space="preserve">      * Fundo especial do Petróleo</t>
  </si>
  <si>
    <t xml:space="preserve">      * ICMS Desoneração Exportações</t>
  </si>
  <si>
    <t>(-) Restituições</t>
  </si>
  <si>
    <t>(-) Deduções da receita para formação do Fundeb</t>
  </si>
  <si>
    <t>CRCRS 050.024</t>
  </si>
  <si>
    <t>CODIGO</t>
  </si>
  <si>
    <t>NATUREZA</t>
  </si>
  <si>
    <t>DOTACAO_INICIAL</t>
  </si>
  <si>
    <t>DOTACAO_ATUAL</t>
  </si>
  <si>
    <t>REALIZADO_MES</t>
  </si>
  <si>
    <t>REALIZADO_ANO</t>
  </si>
  <si>
    <t>0.0.0.0.00.00.00.00.00 000</t>
  </si>
  <si>
    <t>TOTAL DE RECEITAS</t>
  </si>
  <si>
    <t>Receitas</t>
  </si>
  <si>
    <t>1.0.0.0.00.00.00.00.00 000</t>
  </si>
  <si>
    <t>RECEITAS CORRENTES</t>
  </si>
  <si>
    <t>1.1.0.0.00.00.00.00.00 000</t>
  </si>
  <si>
    <t>RECEITAS TRIBUTÁRIAS</t>
  </si>
  <si>
    <t>1.1.1.0.00.00.00.00.00 000</t>
  </si>
  <si>
    <t>IMPOSTOS</t>
  </si>
  <si>
    <t>1.1.1.2.00.00.00.00.00 000</t>
  </si>
  <si>
    <t>IMPOSTO SOBRE O PATRIMÔNIO E A RENDA</t>
  </si>
  <si>
    <t>IMPOSTOS SOBRE A PROPRIEDADE PRDIAL E TERRITORIAL URBANA - IPTU</t>
  </si>
  <si>
    <t>1.1.1.2.02.00.01.00.00 000</t>
  </si>
  <si>
    <t>IPTU - Próprio 55%</t>
  </si>
  <si>
    <t>1.1.1.2.02.00.02.00.00 000</t>
  </si>
  <si>
    <t>IPTU- MDE 25%</t>
  </si>
  <si>
    <t>1.1.1.2.02.00.03.00.00 000</t>
  </si>
  <si>
    <t>IPTU - ASPS 15%</t>
  </si>
  <si>
    <t>1.1.1.2.02.00.04.00.00 000</t>
  </si>
  <si>
    <t>IPTU - MDE 5%</t>
  </si>
  <si>
    <t>IRRF - IMP. S/ RENDA PROVENTOS QUALQUER NATUREZA</t>
  </si>
  <si>
    <t>1.1.1.2.04.31.00.00.00 000</t>
  </si>
  <si>
    <t>IMPOSTO DE RENDA RETIDO NAS FONTES SOBRE OS RENDIMENTOS DO TRABALHO</t>
  </si>
  <si>
    <t>1.1.1.2.04.31.01.00.00 000</t>
  </si>
  <si>
    <t>IRRF S/ REND. TRABALHO - ATIVOS/INATIVOS - PODER EXECUTIVO/INDIRETAS</t>
  </si>
  <si>
    <t>1.1.1.2.04.31.01.01.00 000</t>
  </si>
  <si>
    <t>IRRF - Ativos/Inativos do Executivo/Indiretas - Próprio 55%</t>
  </si>
  <si>
    <t>1.1.1.2.04.31.01.02.00 000</t>
  </si>
  <si>
    <t>IRRF - Ativos/Inativos do Executivo/Indiretas - MDE 25%</t>
  </si>
  <si>
    <t>1.1.1.2.04.31.01.03.00 000</t>
  </si>
  <si>
    <t>IRRF - Ativos/Inativos do Executivo/Indiretas - ASPS 15%</t>
  </si>
  <si>
    <t>1.1.1.2.04.31.01.04.00 000</t>
  </si>
  <si>
    <t>IRRF - Ativos/Inativos do Executivo/Indiretas - MDE 5%</t>
  </si>
  <si>
    <t>Receita da Dívida Ativa do ISS - MDE 5 %</t>
  </si>
  <si>
    <t>1.9.3.2.00.00.00.00.00 000</t>
  </si>
  <si>
    <t>RECEITA DA DÍVIDA ATIVA NÃO TRIBUTÁRIA</t>
  </si>
  <si>
    <t>1.3.2.5.01.10.01.02.00 000</t>
  </si>
  <si>
    <t>Receita Rem.Dep.Banc.Rec.Vinculados - Agente Jovem Desenv.Social Bolsa</t>
  </si>
  <si>
    <t>1.3.2.5.01.10.01.03.00 000</t>
  </si>
  <si>
    <t>Receita Rem.Dep.Banc.Rec.Vinculados - Agente Jovem Desenv.Social - Ações</t>
  </si>
  <si>
    <t>1.3.2.5.01.10.01.05.00 000</t>
  </si>
  <si>
    <t>Receita Rem.Dep.Banc.Rec.Vinculados - Proteção Social Básica</t>
  </si>
  <si>
    <t>1.3.2.5.01.10.01.06.00 000</t>
  </si>
  <si>
    <t>Receita Rem.Dep.Banc.Rec.Vinculados - Atendimento Integral e Institucional</t>
  </si>
  <si>
    <t>1.3.2.5.01.10.01.07.00 000</t>
  </si>
  <si>
    <t>Receita Rem.Dep.Banc.Rec.Vinculados - Proteção Social  Especial Pessoa  Defic.</t>
  </si>
  <si>
    <t>1.3.2.5.01.10.01.10.00 000</t>
  </si>
  <si>
    <t>Receita Rem.Dep.Banc.Rec.Vinculados - Erradicação Trabalho Infantil Bolsa</t>
  </si>
  <si>
    <t>1.3.2.5.01.10.01.11.00 000</t>
  </si>
  <si>
    <t>Receita Rem.Dep.Banc.Rec.Vinculados - Erradicação Trabalho Infantil - Jornada</t>
  </si>
  <si>
    <t>1.3.2.5.01.10.01.12.00 000</t>
  </si>
  <si>
    <t>Receita Rem.Dep.Banc.Rec.Vinculados - Combate ao Abuso e Exploração Sexual</t>
  </si>
  <si>
    <t>1.3.2.5.01.10.01.16.00 000</t>
  </si>
  <si>
    <t>Receita Rem.Dep.Banc.Rec.Vinculados - Índice de Gestão Descentralizada</t>
  </si>
  <si>
    <t>1.3.2.5.01.10.01.17.00 000</t>
  </si>
  <si>
    <t>Receita Rem.Dep.Banc.Rec.Vinculados - Restaurante Popular</t>
  </si>
  <si>
    <t>1.3.2.5.01.10.01.18.00 000</t>
  </si>
  <si>
    <t>Receita Rem.Dep.Banc.Rec.Vinculados - Piso Fixo de Média Complexidade</t>
  </si>
  <si>
    <t>1.3.2.5.01.10.01.20.00 000</t>
  </si>
  <si>
    <t>Receita Rem.Dep.Banc.Rec.Vinculados - Piso Variável  Alta Complexidade II POP Rua</t>
  </si>
  <si>
    <t>1.3.2.5.01.10.01.21.00 000</t>
  </si>
  <si>
    <t>Receita Rem.Dep.Banc.Rec.Vinculados - Piso Fixo de Média Complexidade II</t>
  </si>
  <si>
    <t>1.3.2.5.01.10.01.22.00 000</t>
  </si>
  <si>
    <t>Receita Rem.Dep.Banc.Rec.Vinculados - IGD - SUAS</t>
  </si>
  <si>
    <t>1.3.2.5.01.10.01.23.00 000</t>
  </si>
  <si>
    <t>Receita Rem.Dep.Banc.Rec.Vinculados - Estruturação da Rede Serviço Proteção Soci</t>
  </si>
  <si>
    <t>1.3.2.5.01.10.02.00.00 000</t>
  </si>
  <si>
    <t>RECEITA REMUNERAÇÃO DEPÓSITOS BANCÁRIOS RECURSOS VINCULADOS - FNAS - ESTADO</t>
  </si>
  <si>
    <t>1.3.2.5.01.10.02.02.00 000</t>
  </si>
  <si>
    <t>Aparelhos, Equipamentos e Utensílios Médicos, Odontológicos, Laboratoriais e Hos</t>
  </si>
  <si>
    <t>4.4.90.52.12.00.00.00</t>
  </si>
  <si>
    <t>Aparelhos e Utensílios Domésticos</t>
  </si>
  <si>
    <t>4.4.90.52.18.00.00.00</t>
  </si>
  <si>
    <t>Coleções e Materiais Bibliográficos</t>
  </si>
  <si>
    <t>4.4.90.52.24.00.00.00</t>
  </si>
  <si>
    <t>Equipamentos de Proteção, Segurança e Socorro</t>
  </si>
  <si>
    <t>4.4.90.52.26.00.00.00</t>
  </si>
  <si>
    <t>Instrumentos Musicais e Artísticos</t>
  </si>
  <si>
    <t>4.4.90.52.30.00.00.00</t>
  </si>
  <si>
    <t>Máquinas e Equipamentos Energéticos</t>
  </si>
  <si>
    <t>4.4.90.52.33.00.00.00</t>
  </si>
  <si>
    <t>Equipamentos para Audio, Vìdeo e Foto</t>
  </si>
  <si>
    <t>4.4.90.52.34.00.00.00</t>
  </si>
  <si>
    <t>Máquinas, Utensílios e Equipamentos Diversos</t>
  </si>
  <si>
    <t>4.4.90.52.35.00.00.00</t>
  </si>
  <si>
    <t>Equipamentos de Processamento de Dados</t>
  </si>
  <si>
    <t>4.4.90.52.36.00.00.00</t>
  </si>
  <si>
    <t>Máquinas, Instalações e Utensílios de Escritório</t>
  </si>
  <si>
    <t>4.4.90.52.38.00.00.00</t>
  </si>
  <si>
    <t>Máquinas, Ferramentas e Utensílios de Oficina</t>
  </si>
  <si>
    <t>4.4.90.52.39.00.00.00</t>
  </si>
  <si>
    <t>Equipamentos e Utensílios Hidrálicos e Elétricos</t>
  </si>
  <si>
    <t>4.4.90.52.40.00.00.00</t>
  </si>
  <si>
    <t>Máquinas e Equipamentos Agrícolas e Rodoviários</t>
  </si>
  <si>
    <t>4.4.90.52.42.00.00.00</t>
  </si>
  <si>
    <t>Mobiliário em Geral</t>
  </si>
  <si>
    <t>4.4.90.52.44.00.00.00</t>
  </si>
  <si>
    <t>Obras de Arte e Peças para Exposição</t>
  </si>
  <si>
    <t>4.4.90.52.51.00.00.00</t>
  </si>
  <si>
    <t>Peças não Incorporáveis a Imóveis</t>
  </si>
  <si>
    <t>4.4.90.52.99.00.00.00</t>
  </si>
  <si>
    <t>Outros Materiais Permanentes</t>
  </si>
  <si>
    <t>4.4.90.92.00.00.00.00</t>
  </si>
  <si>
    <t>4.4.90.92.01.00.00.00</t>
  </si>
  <si>
    <t>Obras e Instalações</t>
  </si>
  <si>
    <t>4.5.90.61.99.00.00.00</t>
  </si>
  <si>
    <t>Outros Bens Imóveis</t>
  </si>
  <si>
    <t>4.5.90.65.01.00.00.00</t>
  </si>
  <si>
    <t>Constituição ou Aumento de Capital de Empresa - COINPEL</t>
  </si>
  <si>
    <t>4.5.90.65.02.00.00.00</t>
  </si>
  <si>
    <t>Constituição ou Aumento de Capital de Empresa - EMPEM</t>
  </si>
  <si>
    <t>4.6.90.71.01.02.00.00</t>
  </si>
  <si>
    <t>Amortização Dívida FGTS</t>
  </si>
  <si>
    <t>4.6.90.71.01.06.00.00</t>
  </si>
  <si>
    <t>Amortização Dívida  CURA</t>
  </si>
  <si>
    <t>4.6.90.71.02.03.00.00</t>
  </si>
  <si>
    <t>Amortização Dívida INSS</t>
  </si>
  <si>
    <t>4.6.90.71.02.04.00.00</t>
  </si>
  <si>
    <t>Amortização Dívida CEEE - RELUZ</t>
  </si>
  <si>
    <t>4.6.90.71.02.09.00.00</t>
  </si>
  <si>
    <t>Amortização Dívida EMPEM</t>
  </si>
  <si>
    <t>4.6.90.71.02.22.01.00</t>
  </si>
  <si>
    <t>Dív. Banrisul Esgotamento Sanitário Contrato 18/2008 - Hab. 25-005153-8</t>
  </si>
  <si>
    <t>4.6.90.71.02.22.02.00</t>
  </si>
  <si>
    <t>Dív. Banrisul Esgotamento Sanitário Contrato 19/2008 - Hab. 25-005148-8</t>
  </si>
  <si>
    <t>4.6.90.71.02.22.03.00</t>
  </si>
  <si>
    <t>Dív. Banrisul Esgotamento Sanitário Contrato 20/2008 - Hab. 25-005151-8</t>
  </si>
  <si>
    <t>4.6.90.71.02.22.04.00</t>
  </si>
  <si>
    <t>Dív. Banrisul Esgotamento Sanitário Contrato 21/2008 - Hab. 66-000836-8</t>
  </si>
  <si>
    <t>4.6.90.71.02.22.05.00</t>
  </si>
  <si>
    <t>Dív. Banrisul Esgotamento Sanitário Contrato 22/2008 - Hab. 76-001210-8</t>
  </si>
  <si>
    <t>4.6.90.71.02.22.06.00</t>
  </si>
  <si>
    <t>Dív. Banrisul Esgotamento Sanitário Contrato 23/2008 - Hab. 76-001493-8</t>
  </si>
  <si>
    <t>4.6.90.71.02.22.07.00</t>
  </si>
  <si>
    <t>Dív. Banrisul Esgotamento Sanitário Contrato 24/2008 - Hab. 76-001515-8</t>
  </si>
  <si>
    <t>4.6.90.71.02.22.08.00</t>
  </si>
  <si>
    <t>Dív. Banrisul Esgotamento Sanitário Contrato 25/2008 - Hab. 76-001539-8</t>
  </si>
  <si>
    <t>3.1.90.01.06.00.00.00</t>
  </si>
  <si>
    <t>13 Salário - Pessoal Civil</t>
  </si>
  <si>
    <t>3.3.50.41.99.01.00.00</t>
  </si>
  <si>
    <t>Transferência à Biblioteca Pública</t>
  </si>
  <si>
    <t>3.3.90.30.03.00.00.00</t>
  </si>
  <si>
    <t>Combustíveis e Lubrificantes para Outras Finalidades</t>
  </si>
  <si>
    <t>3.3.90.30.34.00.00.00</t>
  </si>
  <si>
    <t>Sobressal. Maq.e Motores, Navios e Embarcações</t>
  </si>
  <si>
    <t>3.3.90.36.27.00.00.00</t>
  </si>
  <si>
    <t>3.3.90.39.67.00.00.00</t>
  </si>
  <si>
    <t>Serviços Funerários</t>
  </si>
  <si>
    <t>3.3.90.91.01.02.02.13</t>
  </si>
  <si>
    <t>Precatórios a Pagar Civis 2012</t>
  </si>
  <si>
    <t>4.4.90.52.10.00.00.00</t>
  </si>
  <si>
    <t>Aparelhos e Equipamentos para Esporte e Diversões</t>
  </si>
  <si>
    <t>4.4.90.52.28.00.00.00</t>
  </si>
  <si>
    <t>Máquinas e Equipamentos de Natureza Industrial</t>
  </si>
  <si>
    <t>4.4.90.52.52.00.00.00</t>
  </si>
  <si>
    <t>Veículos de Tração Mecânica</t>
  </si>
  <si>
    <t>CONTRIBUIÇÕES PARA MANUTENÇÃO DOS CONSÓRCIOS</t>
  </si>
  <si>
    <t>3.3.71.41.01.00.00.00</t>
  </si>
  <si>
    <t>Contribuições para Manutenção dos Consórcios</t>
  </si>
  <si>
    <t>3.3.90.14.14.00.00.00</t>
  </si>
  <si>
    <t>Diárias no País</t>
  </si>
  <si>
    <t>3.3.90.20.00.00.00.00</t>
  </si>
  <si>
    <t>AUXÍLIO FINANCEIRO A PESQUISADORES</t>
  </si>
  <si>
    <t>3.3.90.30.01.00.00.00</t>
  </si>
  <si>
    <t>Combustíveis e Lubrificantes Automotivos</t>
  </si>
  <si>
    <t>3.3.90.30.04.00.00.00</t>
  </si>
  <si>
    <t>Gás e Outros Materiais Engarrafados</t>
  </si>
  <si>
    <t>3.3.90.30.05.00.00.00</t>
  </si>
  <si>
    <t>Explosivos e Munições</t>
  </si>
  <si>
    <t>3.3.90.30.06.00.00.00</t>
  </si>
  <si>
    <t>Alimentos para Animais</t>
  </si>
  <si>
    <t>3.3.90.30.07.00.00.00</t>
  </si>
  <si>
    <t>RECEITA REMUNERACAO OUTROS DEPÓSITOS BANCÁRIOS RECURSOS VINCULADOS - OUTROS CONVÊNIOS -  ESTADO</t>
  </si>
  <si>
    <t>1.3.2.5.01.99.08.01.00 000</t>
  </si>
  <si>
    <t>Receita Rem.Dep.Banc.Rec.Vinculados - Programa Troca Troca</t>
  </si>
  <si>
    <t>1.3.2.5.01.99.10.00.00 000</t>
  </si>
  <si>
    <t>Receita Rem.Dep.Banc.Rec.Vinculados - Recursos Próprios - SME</t>
  </si>
  <si>
    <t>1.3.2.5.01.99.11.00.00 000</t>
  </si>
  <si>
    <t>Receita Rem.Dep.Banc.Rec.Vinculados - Mercado Central</t>
  </si>
  <si>
    <t>1.3.2.5.01.99.12.00.00 000</t>
  </si>
  <si>
    <t>Receita Rem.Dep.Banc.Rec.Vinculados - Procuradores</t>
  </si>
  <si>
    <t>1.3.2.5.01.99.14.00.00 000</t>
  </si>
  <si>
    <t>Receita Rem.Dep.Banc.Rec.Vinculados - FUSEM</t>
  </si>
  <si>
    <t>1.3.2.5.01.99.15.00.00 000</t>
  </si>
  <si>
    <t>Receita Rem.Dep.Banc.Rec.Vinculados - Taxa de Controle e Fiscalização Ambiental - Fundo Proteção Ambiental</t>
  </si>
  <si>
    <t>1.3.2.5.01.99.18.00.00 000</t>
  </si>
  <si>
    <t>Receita Rem.Dep.Banc.Rec.Vinculados - Multas de Trânsito</t>
  </si>
  <si>
    <t>1.3.2.5.01.99.21.00.00 000</t>
  </si>
  <si>
    <t>Receita Rem.Dep.Banc.Rec.Vinculados - Multas Procon - Min.Publico</t>
  </si>
  <si>
    <t>1.3.2.5.02.00.00.00.00 000</t>
  </si>
  <si>
    <t>REMUNERAÇÃO DE DEPÓSITOS DE RECURSOS NÃO VINCULADOS</t>
  </si>
  <si>
    <t>1.3.2.5.02.99.00.00.00 000</t>
  </si>
  <si>
    <t>RECEITA REMUNERAÇÃO DE OUTROS DEPOSITOS DE RECURSOS NÃO VINCULADOS</t>
  </si>
  <si>
    <t>1.3.2.5.02.99.01.00.00 000</t>
  </si>
  <si>
    <t>Receita Rem. Outros Depósitos Recursos Não Vinculados - Executivo</t>
  </si>
  <si>
    <t>1.3.2.5.02.99.03.00.00 000</t>
  </si>
  <si>
    <t>Receita Rem. Outros Depósitos Recursos Não Vinculados - Câmara</t>
  </si>
  <si>
    <t>1.3.2.9.00.00.00.00.00 000</t>
  </si>
  <si>
    <t>Outras Receitas de Valores Mobiliários</t>
  </si>
  <si>
    <t>1.3.9.0.00.00.00.00.00 000</t>
  </si>
  <si>
    <t>OUTRAS RECEITAS PATRIMONIAIS</t>
  </si>
  <si>
    <t>1.3.9.1.00.00.00.00.00 000</t>
  </si>
  <si>
    <t>1.3.9.1.01.00.00.00.00 000</t>
  </si>
  <si>
    <t>Receita de Desconto Obtido</t>
  </si>
  <si>
    <t>1.6.0.0.00.00.00.00.00 000</t>
  </si>
  <si>
    <t>RECEITA DE SERVIÇOS</t>
  </si>
  <si>
    <t>SERVIÇOS DE SAÚDE</t>
  </si>
  <si>
    <t>1.6.0.0.05.99.00.00.00 000</t>
  </si>
  <si>
    <t>OUTROS SERVIÇOS DE SAÚDE</t>
  </si>
  <si>
    <t>1.6.0.0.05.99.02.00.00 000</t>
  </si>
  <si>
    <t>Outros Serviços de Saúde - Repasses para o Pronto Socorro</t>
  </si>
  <si>
    <t>SERVIÇOS RECREATIVOS E CULTURAIS</t>
  </si>
  <si>
    <t>1.6.0.0.19.03.00.00.00 000</t>
  </si>
  <si>
    <t>Serviços Diversos</t>
  </si>
  <si>
    <t>1.7.0.0.00.00.00.00.00 000</t>
  </si>
  <si>
    <t>TRANSFERÊNCIAS CORRENTES</t>
  </si>
  <si>
    <t>1.7.2.0.00.00.00.00.00 000</t>
  </si>
  <si>
    <t>TRANSFERÊNCIAS INTERGOVERNAMENTAIS</t>
  </si>
  <si>
    <t>1.7.2.1.00.00.00.00.00 000</t>
  </si>
  <si>
    <t>TRANSFERÊNCIAS DA UNIÃO</t>
  </si>
  <si>
    <t>1.7.2.1.01.00.00.00.00 000</t>
  </si>
  <si>
    <t>PARTICIPAÇÃO NA RECEITA DA UNIÃO</t>
  </si>
  <si>
    <t>COTA PARTE FUNDO PARTICIPAÇÃO MUNICÍPIOS - FPM</t>
  </si>
  <si>
    <t>1.7.2.1.01.02.01.00.00 000</t>
  </si>
  <si>
    <t>FPM - PRÓPRIO 55%</t>
  </si>
  <si>
    <t>1.7.2.1.01.02.02.00.00 000</t>
  </si>
  <si>
    <t>FPM - MDE 5%</t>
  </si>
  <si>
    <t>1.7.2.1.01.02.04.00.00 000</t>
  </si>
  <si>
    <t>FPM - ASPS 15%</t>
  </si>
  <si>
    <t>1.7.2.1.01.02.06.00.00 000</t>
  </si>
  <si>
    <t>FPM - FUNDEB 20%</t>
  </si>
  <si>
    <t>1.7.2.1.01.02.10.00.00 000</t>
  </si>
  <si>
    <t>COTA PARTE DO IMPOSTO SOBRE TERRITORIAL RURAL - ITR</t>
  </si>
  <si>
    <t>1.7.2.1.01.05.01.00.00 000</t>
  </si>
  <si>
    <t>ITR - Próprio 55%</t>
  </si>
  <si>
    <t>1.7.2.1.01.05.02.00.00 000</t>
  </si>
  <si>
    <t>ITR - MDE 5%</t>
  </si>
  <si>
    <t>1.7.2.1.01.05.03.00.00 000</t>
  </si>
  <si>
    <t>ITR - ASPS 15%</t>
  </si>
  <si>
    <t>1.7.2.1.01.05.04.00.00 000</t>
  </si>
  <si>
    <t>ITR - FUNDEB - 20%</t>
  </si>
  <si>
    <t>1.7.2.1.01.05.10.00.00 000</t>
  </si>
  <si>
    <t>1.7.2.1.22.00.00.00.00 000</t>
  </si>
  <si>
    <t>TRANSFERENCIAS COMPENSAÇÃO FINANCEIRA P/EXPL.RECURSOS NATURAIS</t>
  </si>
  <si>
    <t>Cota Parte da Compensação Financeira de Recursos Minerais - CFEM</t>
  </si>
  <si>
    <t>Cota  Parte  Royaltes ANP Participação Especial  LEI 9478/97, Art.50</t>
  </si>
  <si>
    <t>TRANSFERENCIA DE RECURSOS DO SISTEMA UNICO DE SAÚDE - SUS - REPASSE FUNDO A FUNDO</t>
  </si>
  <si>
    <t>1.7.2.1.33.00.01.00.00 000</t>
  </si>
  <si>
    <t>BLOCO DA ATENÇÃO BÁSICA</t>
  </si>
  <si>
    <t>1.7.2.1.33.00.01.01.00 000</t>
  </si>
  <si>
    <t>PISO DE ATENÇÃO BÁSICA - PAB FIXO</t>
  </si>
  <si>
    <t>1.7.2.1.33.00.01.01.01 000</t>
  </si>
  <si>
    <t>Piso de Atenção Básica - PAB Fixo</t>
  </si>
  <si>
    <t>1.7.2.1.33.00.01.02.00 000</t>
  </si>
  <si>
    <t>PISO DE ATENÇÃO BÁSICA - PAB VARIÁVEL</t>
  </si>
  <si>
    <t>1.7.2.1.33.00.01.02.01 000</t>
  </si>
  <si>
    <t>Programa Saúde da Família - PSF</t>
  </si>
  <si>
    <t>1.7.2.1.33.00.01.02.02 000</t>
  </si>
  <si>
    <t>Programa Agente Comunitário da Saúde - PACS</t>
  </si>
  <si>
    <t>1.7.2.1.33.00.01.02.03 000</t>
  </si>
  <si>
    <t>Atenção Domiciliar</t>
  </si>
  <si>
    <t>1.7.2.1.33.00.01.02.04 000</t>
  </si>
  <si>
    <t>Programa Nacional de Melhoria no Acesso e da Qualidade da Atenção Básica - PMAQ</t>
  </si>
  <si>
    <t>1.7.2.1.33.00.01.02.05 000</t>
  </si>
  <si>
    <t>Saúde Bucal</t>
  </si>
  <si>
    <t>1.7.2.1.33.00.01.02.06 000</t>
  </si>
  <si>
    <t>Atenção Integral à Saúde da População Prisional</t>
  </si>
  <si>
    <t>1.7.2.1.33.00.02.00.00 000</t>
  </si>
  <si>
    <t>BLOCO DA MÉDIA E ALTA COMPLEXIDADE</t>
  </si>
  <si>
    <t>1.7.2.1.33.00.02.01.00 000</t>
  </si>
  <si>
    <t>3.3.90.39.25.00.00.00</t>
  </si>
  <si>
    <t>Taxa de Administração</t>
  </si>
  <si>
    <t>3.3.90.39.37.00.00.00</t>
  </si>
  <si>
    <t>Juros</t>
  </si>
  <si>
    <t>3.3.90.39.38.00.00.00</t>
  </si>
  <si>
    <t>Multas Contratuais</t>
  </si>
  <si>
    <t>3.3.90.39.41.00.00.00</t>
  </si>
  <si>
    <t>Fornecimento de Alimentação</t>
  </si>
  <si>
    <t>3.3.90.39.43.00.00.00</t>
  </si>
  <si>
    <t>Serviços de Energia Elétrica</t>
  </si>
  <si>
    <t>3.3.90.39.44.00.00.00</t>
  </si>
  <si>
    <t>Serviços de Água e Esgoto</t>
  </si>
  <si>
    <t>3.3.90.39.46.00.00.00</t>
  </si>
  <si>
    <t>Serviços Domésticos</t>
  </si>
  <si>
    <t>3.3.90.39.47.00.00.00</t>
  </si>
  <si>
    <t>Serviços de Comunicação em Geral</t>
  </si>
  <si>
    <t>3.3.90.39.48.00.00.00</t>
  </si>
  <si>
    <t>Serviços de Seleção e Treinamento</t>
  </si>
  <si>
    <t>3.3.90.39.50.00.00.00</t>
  </si>
  <si>
    <t>Serviços Médico-Hospitalar, Odontológicos e Laboratoriais</t>
  </si>
  <si>
    <t>3.3.90.39.53.00.00.00</t>
  </si>
  <si>
    <t>Serviços de Assistência Social</t>
  </si>
  <si>
    <t>3.3.90.39.57.00.00.00</t>
  </si>
  <si>
    <t>Serviços de Processamento de Dados</t>
  </si>
  <si>
    <t>3.3.90.39.58.00.00.00</t>
  </si>
  <si>
    <t>Serviços de Telecomunicação</t>
  </si>
  <si>
    <t>3.3.90.39.59.00.00.00</t>
  </si>
  <si>
    <t>Serviços de Audio, Vídeo e Foto</t>
  </si>
  <si>
    <t>3.3.90.39.61.00.00.00</t>
  </si>
  <si>
    <t>Serviços de Socorro e Salvamento</t>
  </si>
  <si>
    <t>3.3.90.39.63.00.00.00</t>
  </si>
  <si>
    <t>Serviços Gráficos</t>
  </si>
  <si>
    <t>3.3.90.39.66.00.00.00</t>
  </si>
  <si>
    <t>Serviços Judiciários</t>
  </si>
  <si>
    <t>3.3.90.39.69.00.00.00</t>
  </si>
  <si>
    <t>Seguros em Geral</t>
  </si>
  <si>
    <t>3.3.90.39.70.00.00.00</t>
  </si>
  <si>
    <t>Confecção de Uniformes, Bandeiras e Flâmulas</t>
  </si>
  <si>
    <t>3.3.90.39.72.00.00.00</t>
  </si>
  <si>
    <t>Vale-Transporte</t>
  </si>
  <si>
    <t>3.3.90.39.74.00.00.00</t>
  </si>
  <si>
    <t>Fretes e Transportes de Encomendas</t>
  </si>
  <si>
    <t>3.3.90.39.77.00.00.00</t>
  </si>
  <si>
    <t>Vigilância Ostensiva e Monitorada</t>
  </si>
  <si>
    <t>3.3.90.39.78.00.00.00</t>
  </si>
  <si>
    <t>Limpeza e Conservação</t>
  </si>
  <si>
    <t>3.3.90.39.79.00.00.00</t>
  </si>
  <si>
    <t>Serviço de Apoio Administrativo, Técnico e Operacional</t>
  </si>
  <si>
    <t>3.3.90.39.80.00.00.00</t>
  </si>
  <si>
    <t>Hospedagens</t>
  </si>
  <si>
    <t>3.3.90.39.81.00.00.00</t>
  </si>
  <si>
    <t>Serviços Bancários</t>
  </si>
  <si>
    <t>3.3.90.39.82.00.00.00</t>
  </si>
  <si>
    <t>Serviços de Controle Ambiental</t>
  </si>
  <si>
    <t>3.3.90.39.83.00.00.00</t>
  </si>
  <si>
    <t>Serviços de Cópias e Reprodução de Documentos</t>
  </si>
  <si>
    <t>3.3.90.39.90.00.00.00</t>
  </si>
  <si>
    <t>Serviços de Publicidade Legal</t>
  </si>
  <si>
    <t>3.3.90.39.92.00.00.00</t>
  </si>
  <si>
    <t>Serviços de Publicidade Institucional</t>
  </si>
  <si>
    <t>3.3.90.39.93.00.00.00</t>
  </si>
  <si>
    <t>Serviços de Publicidade de Utilidade Pública</t>
  </si>
  <si>
    <t>3.3.90.39.95.00.00.00</t>
  </si>
  <si>
    <t>Manutenção e Conservação de Equipamentos de Processamento de Dados</t>
  </si>
  <si>
    <t>3.3.90.39.97.00.00.00</t>
  </si>
  <si>
    <t>Despesas de Teleprocessamento</t>
  </si>
  <si>
    <t>3.3.90.39.99.01.00.00</t>
  </si>
  <si>
    <t>Serviços de Estagiários</t>
  </si>
  <si>
    <t>3.3.90.39.99.02.00.00</t>
  </si>
  <si>
    <t>Associações, Federações e Confederações</t>
  </si>
  <si>
    <t>3.3.90.39.99.03.00.00</t>
  </si>
  <si>
    <t>Suprimentos</t>
  </si>
  <si>
    <t>3.3.90.39.99.04.00.00</t>
  </si>
  <si>
    <t>3.3.90.39.99.05.00.00</t>
  </si>
  <si>
    <t>3.3.90.39.99.06.00.00</t>
  </si>
  <si>
    <t>Cota-Parte do ICMS - Próprio 55%</t>
  </si>
  <si>
    <t>1.7.2.2.01.01.02.00.00 000</t>
  </si>
  <si>
    <t>Cota-Parte do ICMS - MDE 5%</t>
  </si>
  <si>
    <t>1.7.2.2.01.01.04.00.00 000</t>
  </si>
  <si>
    <t>Cota-Parte do ICMS - ASPS 15%</t>
  </si>
  <si>
    <t>1.7.2.2.01.01.05.00.00 000</t>
  </si>
  <si>
    <t>Cota-Parte do ICMS - FUNDEB 20%</t>
  </si>
  <si>
    <t>1.7.2.2.01.01.10.00.00 000</t>
  </si>
  <si>
    <t>COTA-PARTE DO IPVA</t>
  </si>
  <si>
    <t>OUTUBRO/2013</t>
  </si>
  <si>
    <t>Manutenção e Conservação de Bens Imóveis</t>
  </si>
  <si>
    <t>3.3.90.36.35.00.00.00</t>
  </si>
  <si>
    <t>Serviços de Apoio Administrativos, Técnico e Operacional</t>
  </si>
  <si>
    <t>3.3.90.36.46.00.00.00</t>
  </si>
  <si>
    <t>Diárias a Conselheiros</t>
  </si>
  <si>
    <t>3.3.90.36.99.01.00.00</t>
  </si>
  <si>
    <t>Transporte Escolar</t>
  </si>
  <si>
    <t>3.3.90.36.99.02.00.00</t>
  </si>
  <si>
    <t>Repasses para Escolas do Município</t>
  </si>
  <si>
    <t>3.3.90.36.99.03.00.00</t>
  </si>
  <si>
    <t>Eventuais</t>
  </si>
  <si>
    <t>3.3.90.39.01.00.00.00</t>
  </si>
  <si>
    <t>Assinaturas de Periódicos e Anuidades</t>
  </si>
  <si>
    <t>3.3.90.39.05.00.00.00</t>
  </si>
  <si>
    <t>3.3.90.39.08.00.00.00</t>
  </si>
  <si>
    <t>Manutenção de Software</t>
  </si>
  <si>
    <t>3.3.90.39.10.00.00.00</t>
  </si>
  <si>
    <t>3.3.90.39.12.00.00.00</t>
  </si>
  <si>
    <t>Locação de Máquinas e Equipamentos</t>
  </si>
  <si>
    <t>3.3.90.39.14.00.00.00</t>
  </si>
  <si>
    <t>Locação Bens Móveis, Outras Naturezas e Intangíveis</t>
  </si>
  <si>
    <t>3.3.90.39.16.00.00.00</t>
  </si>
  <si>
    <t>3.3.90.39.17.00.00.00</t>
  </si>
  <si>
    <t>Manutenção e Conservação de Máquinas e Equipamentos</t>
  </si>
  <si>
    <t>3.3.90.39.19.00.00.00</t>
  </si>
  <si>
    <t>Manutenção e Conservação de Veículos</t>
  </si>
  <si>
    <t>3.3.90.39.20.00.00.00</t>
  </si>
  <si>
    <t>Manutenção e Conservação de Bens de Outras Naturezas</t>
  </si>
  <si>
    <t>3.3.90.39.21.00.00.00</t>
  </si>
  <si>
    <t>Manutenção e Conservação de Estradas e Vias</t>
  </si>
  <si>
    <t>3.3.90.39.22.00.00.00</t>
  </si>
  <si>
    <t>Exposições, Congressos e Conferências</t>
  </si>
  <si>
    <t>3.3.90.39.23.00.00.00</t>
  </si>
  <si>
    <t>Festividades e Homenagens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</si>
  <si>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</si>
  <si>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Receita Rem.Dep.Banc.Rec.Vinculados - PAC II - Progrma Proinfância</t>
  </si>
  <si>
    <t>1.3.2.5.01.11.16.00.00 000</t>
  </si>
  <si>
    <t>Receita Rem.Dep.Banc.Rec.Vinculados - PAC II - Quadras Poliesportivas</t>
  </si>
  <si>
    <t>1.3.2.5.01.11.17.00.00 000</t>
  </si>
  <si>
    <t>Receita Rem.Dep.Banc.Rec.Vinculados - PAC II - Implem.Esc.Educ.Infantil</t>
  </si>
  <si>
    <t>1.3.2.5.01.11.18.00.00 000</t>
  </si>
  <si>
    <t>Receita Rem.Dep.Banc.Rec.Vinculados - PROJOVEM URBANO</t>
  </si>
  <si>
    <t>1.3.2.5.01.11.19.00.00 000</t>
  </si>
  <si>
    <t>Receita Rem.Dep.Banc.Rec.Vinculados - Caminho da Escola - Ônibus Acessível</t>
  </si>
  <si>
    <t>3.3.90.46.01.00.00.00</t>
  </si>
  <si>
    <t>Indenização Auxílio-Alimentação</t>
  </si>
  <si>
    <t>3.3.90.47.10.00.00.00</t>
  </si>
  <si>
    <t>Taxas</t>
  </si>
  <si>
    <t>3.3.90.47.12.00.00.00</t>
  </si>
  <si>
    <t>Contribuição para o PIS/PASEP</t>
  </si>
  <si>
    <t>3.3.90.47.15.00.00.00</t>
  </si>
  <si>
    <t>3.3.90.47.16.00.00.00</t>
  </si>
  <si>
    <t>3.3.90.47.18.00.00.00</t>
  </si>
  <si>
    <t>Contribuições Previdenciárias - Serviços de Terceiros</t>
  </si>
  <si>
    <t>3.3.90.48.00.00.00.00</t>
  </si>
  <si>
    <t>OUTROS AUXILIOS FINANCEIROS A PESSOA FISICA</t>
  </si>
  <si>
    <t>3.3.90.67.02.00.00.00</t>
  </si>
  <si>
    <t>Depósitos Judiciais</t>
  </si>
  <si>
    <t>3.3.90.91.01.01.02.01</t>
  </si>
  <si>
    <t>Precatórios a Pagar Pessoal 2006</t>
  </si>
  <si>
    <t>3.3.90.91.01.01.02.02</t>
  </si>
  <si>
    <t>Precatórios a Pagar Pessoal 2008</t>
  </si>
  <si>
    <t>3.3.90.91.01.01.02.03</t>
  </si>
  <si>
    <t>Precatórios a Pagar Pessoal 2009</t>
  </si>
  <si>
    <t>3.3.90.91.01.02.00.00</t>
  </si>
  <si>
    <t>PRECATÓRIOS DE FORNECEDORES</t>
  </si>
  <si>
    <t>3.3.90.91.01.02.01.03</t>
  </si>
  <si>
    <t>Precatórios a Pagar Civis 1997</t>
  </si>
  <si>
    <t>3.3.90.91.01.02.01.04</t>
  </si>
  <si>
    <t>Precatórios a Pagar Civis 1998</t>
  </si>
  <si>
    <t>3.3.90.91.01.02.02.07</t>
  </si>
  <si>
    <t>Precatórios a Pagar Civis 2006</t>
  </si>
  <si>
    <t>3.3.90.91.01.02.02.08</t>
  </si>
  <si>
    <t>Precatórios a Pagar Civis 2007</t>
  </si>
  <si>
    <t>3.3.90.91.01.02.02.09</t>
  </si>
  <si>
    <t>Precatórios a Pagar Civis 2008</t>
  </si>
  <si>
    <t>3.3.90.91.01.02.02.11</t>
  </si>
  <si>
    <t>Precatórios a Pagar Civis 2010</t>
  </si>
  <si>
    <t>3.3.90.91.01.02.02.12</t>
  </si>
  <si>
    <t>Precatórios a Pagar Civis 2011</t>
  </si>
  <si>
    <t>3.3.90.92.39.02.00.00</t>
  </si>
  <si>
    <t>Locação de Bens Móveis, Outras Naturezas e Intangíveis</t>
  </si>
  <si>
    <t>3.3.90.92.39.03.00.00</t>
  </si>
  <si>
    <t>3.3.90.92.39.04.00.00</t>
  </si>
  <si>
    <t>3.3.90.92.39.05.00.00</t>
  </si>
  <si>
    <t>3.3.90.92.92.00.00.00</t>
  </si>
  <si>
    <t>Material de Consumo</t>
  </si>
  <si>
    <t>3.3.90.92.99.00.00.00</t>
  </si>
  <si>
    <t>Outras Despesas Correntes</t>
  </si>
  <si>
    <t>3.3.90.93.99.00.00.00</t>
  </si>
  <si>
    <t>DIVERSAS INDENIZAÇÕES E RESTITUIÇÕES</t>
  </si>
  <si>
    <t>3.3.90.93.99.01.00.00</t>
  </si>
  <si>
    <t>PREFEITURA MUNICIPAL DE PELOTAS</t>
  </si>
  <si>
    <t xml:space="preserve">SECRETARIA MUNICIPAL DE GESTÃO FINANCEIRA </t>
  </si>
  <si>
    <t xml:space="preserve">RESUMO DA EXECUÇÃO ORÇAMENTÁRIA  - 2013  - RECEITA ARRECADADA E DESPESA EMPENHADA </t>
  </si>
  <si>
    <t>ART. 106  LEI ORGÂNICA</t>
  </si>
  <si>
    <t>DESCRIÇÃO</t>
  </si>
  <si>
    <t>MÊS</t>
  </si>
  <si>
    <t>SALDO</t>
  </si>
  <si>
    <t>EXERCÍCIO</t>
  </si>
  <si>
    <t>CONTAS DESPESAS</t>
  </si>
  <si>
    <t>CONTAS RECEITAS</t>
  </si>
  <si>
    <t>OUTROS VINCULOS</t>
  </si>
  <si>
    <t>TOTAL RECEITAS CORRENTES</t>
  </si>
  <si>
    <t>DESPESAS CORRENTES</t>
  </si>
  <si>
    <t>3.0.00.00.00.00.00.00</t>
  </si>
  <si>
    <t xml:space="preserve">   RECEITA PRÓPRIA </t>
  </si>
  <si>
    <t>PESSOAL E ENCARGOS SOCIAIS</t>
  </si>
  <si>
    <t>3.1.00.00.00.00.00.00</t>
  </si>
  <si>
    <t>3.1.90.01.00.00.00.00</t>
  </si>
  <si>
    <t xml:space="preserve">IPTU </t>
  </si>
  <si>
    <t>APLICAÇÕES DIRETAS</t>
  </si>
  <si>
    <t>3.1.90.00.00.00.00.00</t>
  </si>
  <si>
    <t>3.1.90.03.00.00.00.00</t>
  </si>
  <si>
    <t>1.1.1.2.02.00.00.00.00 000</t>
  </si>
  <si>
    <t xml:space="preserve">IRRF </t>
  </si>
  <si>
    <t>APOSENTADORIAS, RESERVA REM.  E REFORMAS</t>
  </si>
  <si>
    <t>3.1.90.04.00.00.00.00</t>
  </si>
  <si>
    <t>1.1.1.2.04.00.00.00.00 000</t>
  </si>
  <si>
    <t>ITBI</t>
  </si>
  <si>
    <t>PENSÕES</t>
  </si>
  <si>
    <t>3.1.90.05.00.00.00.00</t>
  </si>
  <si>
    <t>1.1.1.2.08.00.00.00.00 000</t>
  </si>
  <si>
    <t>ISSQN</t>
  </si>
  <si>
    <t>CONTRATAÇÃO POR TEMPO DETERMINADO</t>
  </si>
  <si>
    <t>3.1.90.08.00.00.00.00</t>
  </si>
  <si>
    <t>3.1.91.13.00.00.00.00</t>
  </si>
  <si>
    <t>3.3.90.13.00.00.00.00</t>
  </si>
  <si>
    <t>1.1.1.3.05.00.00.00.00 000</t>
  </si>
  <si>
    <t>TAXAS</t>
  </si>
  <si>
    <t>OUTROS BENEFÍCIOS PREVIDÊNCIARIOS</t>
  </si>
  <si>
    <t>3.1.90.09.00.00.00.00</t>
  </si>
  <si>
    <t>1.1.2.0.00.00.00.00.00 000</t>
  </si>
  <si>
    <t xml:space="preserve">APLICAÇÕES FINANCEIRAS </t>
  </si>
  <si>
    <t>SALÁRIO-FAMÍLIA</t>
  </si>
  <si>
    <t>3.1.90.11.00.00.00.00</t>
  </si>
  <si>
    <t>3.3.90.47.00.00.00.00</t>
  </si>
  <si>
    <t>1.3.2.0.00.00.00.00.00 000</t>
  </si>
  <si>
    <t>Rend.Vinc.</t>
  </si>
  <si>
    <t>1.3.2.5.01.00.00.00.00 000</t>
  </si>
  <si>
    <t xml:space="preserve">SERVIÇOS SAUDE </t>
  </si>
  <si>
    <t>VENCIMENTOS E VANTAGENS FIXAS P/ CIVIL</t>
  </si>
  <si>
    <t>3.1.90.13.00.00.00.00</t>
  </si>
  <si>
    <t>3.1.91.92.00.00.00.00</t>
  </si>
  <si>
    <t>3.3.90.92.00.00.00.00</t>
  </si>
  <si>
    <t>1.6.0.0.05.00.00.00.00 000</t>
  </si>
  <si>
    <t xml:space="preserve">SERVIÇOS RECREATIVOS E CULTURAIS </t>
  </si>
  <si>
    <t>OBRIGAÇÕES PATRONAIS</t>
  </si>
  <si>
    <t>3.1.90.16.00.00.00.00</t>
  </si>
  <si>
    <t>1.6.0.0.19.00.00.00.00 000</t>
  </si>
  <si>
    <t xml:space="preserve">RECEITAS IMOBILIARIAS </t>
  </si>
  <si>
    <t>OUTRAS DESPESAS VARIAVEIS - PESSOAL CIVIL</t>
  </si>
  <si>
    <t>3.1.90.34.00.00.00.00</t>
  </si>
  <si>
    <t>1.3.1.0.00.00.00.00.00 000</t>
  </si>
  <si>
    <t>MULTAS E JUROS DE MORA</t>
  </si>
  <si>
    <t>OUTRAS DESPESAS DE PESSOAL  TERCEIRIZAÇÃO</t>
  </si>
  <si>
    <t>3.1.90.46.00.00.00.00</t>
  </si>
  <si>
    <t>3.3.90.14.00.00.00.00</t>
  </si>
  <si>
    <t xml:space="preserve">INDENIZAÇÕES E RESTITUIÇÕES </t>
  </si>
  <si>
    <t>AUXÍLIO ALIMENTAÇÃO</t>
  </si>
  <si>
    <t>3.1.90.47.00.00.00.00</t>
  </si>
  <si>
    <t>1.9.1.0.00.00.00.00.00 000</t>
  </si>
  <si>
    <t xml:space="preserve">RECEITA DA DIVIDA ATIVA </t>
  </si>
  <si>
    <t>DESPESAS DE EXERCÍCIOS ANTERIORES</t>
  </si>
  <si>
    <t>3.1.90.92.00.00.00.00</t>
  </si>
  <si>
    <t>1.9.2.0.00.00.00.00.00 000</t>
  </si>
  <si>
    <t>Rest</t>
  </si>
  <si>
    <t>1.9.2.2.00.00.00.00.00 000</t>
  </si>
  <si>
    <t xml:space="preserve">RECEITAS DIVERSAS </t>
  </si>
  <si>
    <t>PESSOAL REQUISITADO DE OUTROS ÓRGÃOS</t>
  </si>
  <si>
    <t>3.1.90.96.00.00.00.00</t>
  </si>
  <si>
    <t>1.9.3.0.00.00.00.00.00 000</t>
  </si>
  <si>
    <t>RECEITA DA CESSÃO DE DIREITOS</t>
  </si>
  <si>
    <t>1.9.9.0.00.00.00.00.00 000</t>
  </si>
  <si>
    <t xml:space="preserve">APLICAÇÕES DIRETAS - OPERAÇÕES INTRA-ORÇAMEN. </t>
  </si>
  <si>
    <t>3.1.91.00.00.00.00.00</t>
  </si>
  <si>
    <t xml:space="preserve">   TRANSFERÊNCIA DO ESTADO </t>
  </si>
  <si>
    <t>3.2.90.21.00.00.00.00</t>
  </si>
  <si>
    <t>RESSARCIMENTO DE DESPESAS DE PESSOAL REQUISITADO</t>
  </si>
  <si>
    <t>ICMS</t>
  </si>
  <si>
    <t>JUROS E ENCARGOS DA DÍVIDA</t>
  </si>
  <si>
    <t>3.2.00.00.00.00.00.00</t>
  </si>
  <si>
    <t>3.2.90.91.00.00.00.00</t>
  </si>
  <si>
    <t>1.7.2.2.01.01.00.00.00 000</t>
  </si>
  <si>
    <t>IPVA</t>
  </si>
  <si>
    <t>3.2.90.00.00.00.00.00</t>
  </si>
  <si>
    <t>3.3.50.41.00.00.00.00</t>
  </si>
  <si>
    <t>1.7.2.2.01.02.00.00.00 000</t>
  </si>
  <si>
    <t>CIDE</t>
  </si>
  <si>
    <t>JUROS SOBRE A DÍVIDA POR CONTRATO</t>
  </si>
  <si>
    <t>3.3.50.43.00.00.00.00</t>
  </si>
  <si>
    <t>1.7.2.2.01.13.00.00.00 000</t>
  </si>
  <si>
    <t xml:space="preserve">REPASSE FUNDO A FUNDO SUS </t>
  </si>
  <si>
    <t>OUTRAS DESPESAS CORRENTES</t>
  </si>
  <si>
    <t>3.3.00.00.00.00.00.00</t>
  </si>
  <si>
    <t>3.3.90.04.00.00.00.00</t>
  </si>
  <si>
    <t>1.7.2.2.33.00.00.00.00 000</t>
  </si>
  <si>
    <t xml:space="preserve">IPI EXPORTAÇÃO </t>
  </si>
  <si>
    <t xml:space="preserve">TRANSF.  A INST.  PRIVADAS SEM FINS LUCRAT. </t>
  </si>
  <si>
    <t>3.3.50.00.00.00.00.00</t>
  </si>
  <si>
    <t>3.3.90.41.00.00.00.00</t>
  </si>
  <si>
    <t>1.7.2.2.01.04.00.00.00 000</t>
  </si>
  <si>
    <t xml:space="preserve">COTA PARTE ANTIGO ITCD </t>
  </si>
  <si>
    <t>CONTRIBUIÇÕES</t>
  </si>
  <si>
    <t>3.3.90.18.00.00.00.00</t>
  </si>
  <si>
    <t>1.7.2.2.01.99.01.00.00 000</t>
  </si>
  <si>
    <t>COTA -PARTE ROYALTIES -PROD. PETRÓLEO - LEI 7990/89</t>
  </si>
  <si>
    <t>SUBVENÇÕES SOCIAIS</t>
  </si>
  <si>
    <t>1.7.2.2.22.30.00.00.00 000</t>
  </si>
  <si>
    <t>3.3.90.00.00.00.00.00</t>
  </si>
  <si>
    <t>3.3.90.30.00.00.00.00</t>
  </si>
  <si>
    <t>FUNDEB</t>
  </si>
  <si>
    <t>3.3.90.31.00.00.00.00</t>
  </si>
  <si>
    <t>1.7.2.4.01.00.00.00.00 000</t>
  </si>
  <si>
    <t>DIARIAS - PESSOAL CIVIL</t>
  </si>
  <si>
    <t>3.3.90.32.00.00.00.00</t>
  </si>
  <si>
    <t xml:space="preserve">   TRANSFERÊNCIA DA UNIÃO </t>
  </si>
  <si>
    <t>MATERIAL DE CONSUMO</t>
  </si>
  <si>
    <t>3.3.90.33.00.00.00.00</t>
  </si>
  <si>
    <t>FPM</t>
  </si>
  <si>
    <t>PREMIAÇÕES CULTURAIS, ARTÍSTICAS, CIÊNTIFICAS, DESPORTIVAS E OUTRAS</t>
  </si>
  <si>
    <t>3.3.90.35.00.00.00.00</t>
  </si>
  <si>
    <t>1.7.2.1.01.02.00.00.00 000</t>
  </si>
  <si>
    <t>FPM Apoio Financeiro (MP 462/2009)</t>
  </si>
  <si>
    <t>MATERIAL, BEM OU SERVIÇO PARA DISTRIBUICAO GRATUITA</t>
  </si>
  <si>
    <t>3.3.90.36.00.00.00.00</t>
  </si>
  <si>
    <t>1.7.2.1.99.00.30.00.00 000</t>
  </si>
  <si>
    <t>Lei KANDIR – ICMS DESONERAÇÃO 87/96</t>
  </si>
  <si>
    <t>PASSAGENS E DESPESAS COM LOCOMOÇÃO</t>
  </si>
  <si>
    <t>3.3.90.37.00.00.00.00</t>
  </si>
  <si>
    <t>1.7.2.1.36.00.00.00.00 000</t>
  </si>
  <si>
    <t>TRANSFERENCIAS   SUS - FUNDO A FUNDO</t>
  </si>
  <si>
    <t>SERVIÇOS DE CONSULTORIA</t>
  </si>
  <si>
    <t>3.3.90.39.00.00.00.00</t>
  </si>
  <si>
    <t>1.7.2.1.33.00.00.00.00 000</t>
  </si>
  <si>
    <t>TRANSFERENCIAS FNAS</t>
  </si>
  <si>
    <t>1.1.2.2.99.00.07.00.00 000</t>
  </si>
  <si>
    <t>Taxa de Emissão de Guia de ITBI</t>
  </si>
  <si>
    <t>1.3.2.5.01.03.02.08.00 000</t>
  </si>
  <si>
    <t>Receita Rem.Dep.Banc.Rec.Vinculados - Teto Rede Brasil sem Miséria - Prótese Dentária</t>
  </si>
  <si>
    <t>1.3.2.5.01.11.21.00.00 000</t>
  </si>
  <si>
    <t>Receita Rem.Dep.Banc.Rec.Vinculados - Convênio 26112012 - FADERS</t>
  </si>
  <si>
    <t>1.3.3.0.00.00.00.00.00 000</t>
  </si>
  <si>
    <t>RECEITA DE CONCESSÕES E PERMISSÔES</t>
  </si>
  <si>
    <t>1.3.3.3.00.00.00.00.00 000</t>
  </si>
  <si>
    <t>RECEITA DE CONCESSÕES E PERMISSÕES - DIREITOS DE USO DE BENS PÚBLICOS</t>
  </si>
  <si>
    <t>1.3.3.3.01.00.00.00.00 000</t>
  </si>
  <si>
    <t>1.7.6.2.02.00.02.00.00 000</t>
  </si>
  <si>
    <t>Transferencia Convênio 26112012 - FADERS</t>
  </si>
  <si>
    <t>1.7.6.2.99.00.29.00.00 000</t>
  </si>
  <si>
    <t>Agroindústria Familiar - Sabor Gaúcho - PPC</t>
  </si>
  <si>
    <t>1.7.6.2.99.00.30.00.00 000</t>
  </si>
  <si>
    <t>Irrigando a Agricultura Familiar - PPC</t>
  </si>
  <si>
    <t>1.9.1.5.99.01.03.00.00 000</t>
  </si>
  <si>
    <t>Multa e Juros de Mora da Dívida Ativa dos Autos de Infração</t>
  </si>
  <si>
    <t>1.9.2.2.99.00.04.03.15 000</t>
  </si>
  <si>
    <t>Restituições SAÚDE - Termo Ajustes e Metas - TAM (MAC - VISA)</t>
  </si>
  <si>
    <t>4.6.90.71.02.22.09.00</t>
  </si>
  <si>
    <t>Dív. Banrisul Esgotamento Sanitário Contrato 26/2008 - Hab. 76-001600-8</t>
  </si>
  <si>
    <t>4.6.90.71.02.22.10.00</t>
  </si>
  <si>
    <t>1.9.3.2.99.00.00.00.00 000</t>
  </si>
  <si>
    <t>RECEITA DA DIVIDA NÃO TRIBUTARIA DE OUTRAS RECEITAS</t>
  </si>
  <si>
    <t>1.9.3.2.99.01.00.00.00 000</t>
  </si>
  <si>
    <t>RECEITA DIVIDA ATIVA NÃO TRIBUTÁRIA DE OUTRAS RECEITAS - PRINCIPAL</t>
  </si>
  <si>
    <t>1.9.3.2.99.01.02.00.00 000</t>
  </si>
  <si>
    <t>Receita Divida Ativa não Tributária Prov.Insc.Certidão Decisão p/Tít.Executivo TCE</t>
  </si>
  <si>
    <t>RECEITAS DIVERSAS</t>
  </si>
  <si>
    <t>1.9.9.0.02.00.00.00.00 000</t>
  </si>
  <si>
    <t>RECEITA DE ÔNUS DE SUCUMBÊNCIA DE AÇÕES JUDICIAIS</t>
  </si>
  <si>
    <t>1.9.9.0.02.02.00.00.00 000</t>
  </si>
  <si>
    <t>Receita de Cobrança Judicial p/Procuradores</t>
  </si>
  <si>
    <t>1.9.9.0.99.00.00.00.00 000</t>
  </si>
  <si>
    <t>OUTRAS RECEITAS</t>
  </si>
  <si>
    <t>1.9.9.0.99.00.07.00.00 000</t>
  </si>
  <si>
    <t>Receita  de Carnaval</t>
  </si>
  <si>
    <t>1.9.9.0.99.00.11.00.00 000</t>
  </si>
  <si>
    <t>Fundo para Sustentabilidade do Espaço Municipal - FUSEM</t>
  </si>
  <si>
    <t>1.9.9.0.99.00.12.00.00 000</t>
  </si>
  <si>
    <t>FMS - Doação Pena Pecuniária Canil Municipal</t>
  </si>
  <si>
    <t>1.9.9.0.99.00.13.00.00 000</t>
  </si>
  <si>
    <t>Outras Receitas Correntes</t>
  </si>
  <si>
    <t>1.9.9.0.99.00.14.00.00 000</t>
  </si>
  <si>
    <t>Receita de Feiras Livres</t>
  </si>
  <si>
    <t>1.9.9.0.99.00.18.00.00 000</t>
  </si>
  <si>
    <t>Receita de Artesanato - Museu da Baronesa</t>
  </si>
  <si>
    <t>1.9.9.0.99.00.22.00.00 000</t>
  </si>
  <si>
    <t>Receita Hospederia de Grandes Animais - Ministério Público</t>
  </si>
  <si>
    <t>2.0.0.0.00.00.00.00.00 000</t>
  </si>
  <si>
    <t>RECEITAS DE CAPITAL</t>
  </si>
  <si>
    <t>2.1.0.0.00.00.00.00.00 000</t>
  </si>
  <si>
    <t>OPERAÇÕES DE CRÉDITO</t>
  </si>
  <si>
    <t>OPERAÇÕES DE CRÉDITO INTERNAS</t>
  </si>
  <si>
    <t>2.1.1.4.00.00.00.00.00 000</t>
  </si>
  <si>
    <t>OPERAÇÕES DE CREDITOS INTERNAS CONTRATUAIS</t>
  </si>
  <si>
    <t>2.1.1.4.03.00.00.00.00 000</t>
  </si>
  <si>
    <t>OPERAÇÕES DE CRÉDITO INTERNAS PARA PROGRAMAS DE SANEAMENTO</t>
  </si>
  <si>
    <t>2.1.1.4.03.01.00.00.00 000</t>
  </si>
  <si>
    <t>Operação de Crédito Programa de Saneamento - PAC</t>
  </si>
  <si>
    <t>2.1.1.4.99.00.00.00.00 000</t>
  </si>
  <si>
    <t>OUTRAS OPERAÇÕES DE CRÉDITO INTERNAS- CONTRATUAIS</t>
  </si>
  <si>
    <t>2.1.1.4.99.04.00.00.00 000</t>
  </si>
  <si>
    <t>Programa Pavimentação - PAC II</t>
  </si>
  <si>
    <t>2.1.1.4.99.05.00.00.00 000</t>
  </si>
  <si>
    <t>Programa de Modernização da Administração Tributária - PMAT III</t>
  </si>
  <si>
    <t>1.3.2.5.01.10.02.06.00 000</t>
  </si>
  <si>
    <t>Receita Rem.Dep.Banc.Rec.Vinculados - Programa de Assistencia Social PEAS/SUAS</t>
  </si>
  <si>
    <t>1.3.2.5.01.10.03.00.00 000</t>
  </si>
  <si>
    <t>Receita Rem.Dep.Banc.Rec.Vinculados - FUNDICA</t>
  </si>
  <si>
    <t>1.3.2.5.01.11.00.00.00 000</t>
  </si>
  <si>
    <t>RECEITA REMUNERAÇÃO DE DEPÓSITOS BANCÁRIOS DE RECURSOS DO FNDE</t>
  </si>
  <si>
    <t>1.3.2.5.01.11.01.00.00 000</t>
  </si>
  <si>
    <t>Receita Rem.Dep.Banc.Rec.Vinculados - Salário Educação Federal</t>
  </si>
  <si>
    <t>1.3.2.5.01.11.02.00.00 000</t>
  </si>
  <si>
    <t>Receita Rem.Dep.Banc.Rec.Vinculados -  Programa Dinheiro Direto Escolas</t>
  </si>
  <si>
    <t>1.3.2.5.01.11.03.00.00 000</t>
  </si>
  <si>
    <t>Receita Rem.Dep.Banc.Rec.Vinculados - Transporte Escolar</t>
  </si>
  <si>
    <t>1.3.2.5.01.11.04.00.00 000</t>
  </si>
  <si>
    <t>Receita Rem.Dep.Banc.Rec.Vinculados - Programa Nacional de Alimentação Escolar</t>
  </si>
  <si>
    <t>1.3.2.5.01.11.08.00.00 000</t>
  </si>
  <si>
    <t>Receita Rem.Dep.Banc.Rec.Vinculados - Ações Educativas Complementares</t>
  </si>
  <si>
    <t>1.3.2.5.01.11.09.00.00 000</t>
  </si>
  <si>
    <t>Receita Rem.Dep.Banc.Rec.Vinculados - Programa Paz na Escola</t>
  </si>
  <si>
    <t>1.3.2.5.01.11.10.00.00 000</t>
  </si>
  <si>
    <t>Receita Rem.Dep.Banc.Rec.Vinculados - Direito à Diversidade</t>
  </si>
  <si>
    <t>1.3.2.5.01.11.12.00.00 000</t>
  </si>
  <si>
    <t>Receita Rem.Dep.Banc.Rec.Vinculados - Transf. FNDE -  Repasse Merenda Estado</t>
  </si>
  <si>
    <t>1.3.2.5.01.11.14.00.00 000</t>
  </si>
  <si>
    <t>Receita Rem.Dep.Banc.Rec.Vinculados - Programa Brasil Alfabetizado</t>
  </si>
  <si>
    <t>1.3.2.5.01.11.15.00.00 000</t>
  </si>
  <si>
    <t>1.7.2.1.01.02.00.00.00 105</t>
  </si>
  <si>
    <t>(R) COTA PARTE FUNDO PARTICIPAÇÃO MUNICÍPIOS - FPM</t>
  </si>
  <si>
    <t>1.7.2.1.01.02.06.00.00 105</t>
  </si>
  <si>
    <t>(R) FPM - FUNDEB 20%</t>
  </si>
  <si>
    <t>1.7.2.1.01.05.00.00.00 105</t>
  </si>
  <si>
    <t>(R) COTA PARTE DO IMPOSTO SOBRE TERRITORIAL RURAL - ITR</t>
  </si>
  <si>
    <t>1.7.2.1.01.05.04.00.00 105</t>
  </si>
  <si>
    <t>(R) ITR - FUNDEB - 20%</t>
  </si>
  <si>
    <t>1.7.2.1.36.00.00.00.00 105</t>
  </si>
  <si>
    <t>(R) TRANSFERENCIAS FINANCEIRAS DO ICMS - DESONERAÇÃO LC Nº 87/96</t>
  </si>
  <si>
    <t>1.7.2.1.36.00.05.00.00 105</t>
  </si>
  <si>
    <t>(R) LC 87/96 -  FUNDEB 20%</t>
  </si>
  <si>
    <t>1.7.2.2.00.00.00.00.00 105</t>
  </si>
  <si>
    <t>1.7.2.2.01.00.00.00.00 105</t>
  </si>
  <si>
    <t>1.7.2.2.01.01.00.00.00 105</t>
  </si>
  <si>
    <t>1.7.2.2.01.01.05.00.00 105</t>
  </si>
  <si>
    <t>(R) Cota-Parte do ICMS - FUNDEB 20%</t>
  </si>
  <si>
    <t>1.7.2.2.01.02.00.00.00 105</t>
  </si>
  <si>
    <t>(R) COTA-PARTE DO IPVA</t>
  </si>
  <si>
    <t>1.7.2.2.01.02.04.00.00 105</t>
  </si>
  <si>
    <t>(R) Cota-Parte do IPVA - FUNDEB - 20%</t>
  </si>
  <si>
    <t>1.7.2.2.01.04.00.00.00 105</t>
  </si>
  <si>
    <t>(R) COTA-PARTE DO IPI SOBRE EXPORTACAO</t>
  </si>
  <si>
    <t>1.7.2.2.01.04.05.00.00 105</t>
  </si>
  <si>
    <t>(R) Cota-Parte do IPI/Exportação - FUNDEB 20%</t>
  </si>
  <si>
    <t>DESCRICAO_NATUREZA</t>
  </si>
  <si>
    <t>NIVEL</t>
  </si>
  <si>
    <t>EMPENHADO_MES</t>
  </si>
  <si>
    <t>EMPENHADO_ANO</t>
  </si>
  <si>
    <t>LIQUIDADO_MES</t>
  </si>
  <si>
    <t>LIQUIDADO_ANO</t>
  </si>
  <si>
    <t>PAGOS_MES</t>
  </si>
  <si>
    <t>PAGOS_ANO</t>
  </si>
  <si>
    <t>SALDO_LIQUIDAR</t>
  </si>
  <si>
    <t>SALDO_PAGAR</t>
  </si>
  <si>
    <t>SALDO_DOTACAO</t>
  </si>
  <si>
    <t xml:space="preserve"> DESPESA</t>
  </si>
  <si>
    <t>APOSENTADORIAS, RESERVA REMUNERADA E REFORMAS</t>
  </si>
  <si>
    <t>3.1.90.01.01.00.00.00</t>
  </si>
  <si>
    <t>Proventos - Pessoal Civil</t>
  </si>
  <si>
    <t>3.1.90.04.01.02.00.00</t>
  </si>
  <si>
    <t>Contratação por Tempo Determinado de Professores</t>
  </si>
  <si>
    <t>3.1.90.04.15.00.00.00</t>
  </si>
  <si>
    <t>Obrigações Patronais</t>
  </si>
  <si>
    <t>3.1.90.04.99.01.00.00</t>
  </si>
  <si>
    <t>Contratação por Tempo Determinado de Profissionais da Saúde</t>
  </si>
  <si>
    <t>3.1.90.04.99.02.00.00</t>
  </si>
  <si>
    <t>Contratação por Tempo Determinado de Profissionais das Demais Áreas</t>
  </si>
  <si>
    <t>3.1.90.09.01.01.00.00</t>
  </si>
  <si>
    <t>Salário-Família dos Servidores</t>
  </si>
  <si>
    <t>3.1.90.11.01.01.01.00</t>
  </si>
  <si>
    <t>Salário de Contratados</t>
  </si>
  <si>
    <t>3.1.90.11.01.01.02.00</t>
  </si>
  <si>
    <t>Vencimentos</t>
  </si>
  <si>
    <t>3.1.90.11.04.00.00.00</t>
  </si>
  <si>
    <t>Adicional Noturno</t>
  </si>
  <si>
    <t>3.1.90.11.05.00.00.00</t>
  </si>
  <si>
    <t>Incorporações</t>
  </si>
  <si>
    <t>3.1.90.11.07.00.00.00</t>
  </si>
  <si>
    <t>Abono de Permanência</t>
  </si>
  <si>
    <t>3.1.90.11.09.00.00.00</t>
  </si>
  <si>
    <t>Adicional de Periculosidade</t>
  </si>
  <si>
    <t>3.1.90.11.10.00.00.00</t>
  </si>
  <si>
    <t>Adicional de Insalubridade</t>
  </si>
  <si>
    <t>3.1.90.11.31.00.00.00</t>
  </si>
  <si>
    <t>Gratificação por Exercício de Cargos</t>
  </si>
  <si>
    <t>3.1.90.11.33.00.00.00</t>
  </si>
  <si>
    <t>Gratificação por Exercício de Funções</t>
  </si>
  <si>
    <t>3.1.90.11.37.00.00.00</t>
  </si>
  <si>
    <t>Gratificação de Tempo de Serviço</t>
  </si>
  <si>
    <t>3.1.90.11.42.00.00.00</t>
  </si>
  <si>
    <t>Férias Indenizadas</t>
  </si>
  <si>
    <t>3.1.90.11.43.00.00.00</t>
  </si>
  <si>
    <t>13. Salário</t>
  </si>
  <si>
    <t>3.1.90.11.44.00.00.00</t>
  </si>
  <si>
    <t>Férias - Abono Pecuniário</t>
  </si>
  <si>
    <t>3.1.90.11.45.00.00.00</t>
  </si>
  <si>
    <t>Férias - Abono Constitucional</t>
  </si>
  <si>
    <t>3.1.90.11.47.00.00.00</t>
  </si>
  <si>
    <t>Licença-Prêmio</t>
  </si>
  <si>
    <t>3.1.90.11.73.01.00.00</t>
  </si>
  <si>
    <t>Remuneração dos Conselheiros Tutelares</t>
  </si>
  <si>
    <t>3.1.90.11.74.00.00.00</t>
  </si>
  <si>
    <t>Subsídios</t>
  </si>
  <si>
    <t>3.1.90.11.75.00.00.00</t>
  </si>
  <si>
    <t>Representação Mensal</t>
  </si>
  <si>
    <t>3.1.90.11.99.00.00.00</t>
  </si>
  <si>
    <t>Outras Despesas Fixas - Pessoal Civil</t>
  </si>
  <si>
    <t>3.1.90.13.01.01.00.00</t>
  </si>
  <si>
    <t>FGTS - Servidores</t>
  </si>
  <si>
    <t>3.1.90.13.02.01.00.00</t>
  </si>
  <si>
    <t>INSS - Servidores</t>
  </si>
  <si>
    <t>3.1.90.13.02.03.00.00</t>
  </si>
  <si>
    <t>INSS - Agentes Políticos</t>
  </si>
  <si>
    <t>3.1.90.13.15.00.00.00</t>
  </si>
  <si>
    <t>Multas</t>
  </si>
  <si>
    <t>3.1.90.13.99.00.00.00</t>
  </si>
  <si>
    <t>Outras Obrigações Patronais</t>
  </si>
  <si>
    <t>3.1.90.16.04.00.00.00</t>
  </si>
  <si>
    <t>Convocação Extraordinária</t>
  </si>
  <si>
    <t>3.1.90.16.44.00.00.00</t>
  </si>
  <si>
    <t>Serviços Extraordinários</t>
  </si>
  <si>
    <t>3.1.90.16.99.04.00.00</t>
  </si>
  <si>
    <t>Outras Variáveis</t>
  </si>
  <si>
    <t>OUTRAS DESPESAS DE PESSOAL DECORRENTES DE CONTRATOS DE TERCEIRIZAÇÃO</t>
  </si>
  <si>
    <t>3.1.90.34.01.00.00.00</t>
  </si>
  <si>
    <t>Substituição de Mão-de-Obra ( ART.18 Par.1º LC 101)</t>
  </si>
  <si>
    <t>3.1.90.92.01.00.00.00</t>
  </si>
  <si>
    <t>Ativo Civil</t>
  </si>
  <si>
    <t>3.1.90.96.01.00.00.00</t>
  </si>
  <si>
    <t>Pessoal Requisitado de Outros Órgãos</t>
  </si>
  <si>
    <t>APLICAÇÃO DIRETA DEC.OPERAÇÃO ENTRE ORGÃOS,FUNDOS E ENT. INT.ORÇ.FISCAL E SEGURI</t>
  </si>
  <si>
    <t>3.1.91.13.03.01.00.00</t>
  </si>
  <si>
    <t>Contribuições Patronais para o RPPS - Ativo Civil</t>
  </si>
  <si>
    <t>3.1.91.13.03.02.00.00</t>
  </si>
  <si>
    <t>Contribuições Patronais para o RPPS - Inativo Civil</t>
  </si>
  <si>
    <t>3.1.91.13.08.01.00.00</t>
  </si>
  <si>
    <t>Contruibuição Patronal para o Atendimento a Saúde do Servidor Ativo</t>
  </si>
  <si>
    <t>3.1.91.13.10.01.00.00</t>
  </si>
  <si>
    <t>Contribuição para o Atendimento à Saúde do Servidor Inativo</t>
  </si>
  <si>
    <t>3.2.90.21.01.00.00.00</t>
  </si>
  <si>
    <t>Juros da Dívida Contratada com Instituições Financeiras</t>
  </si>
  <si>
    <t>3.2.90.21.03.00.00.00</t>
  </si>
  <si>
    <t>Juros da Dívida Contratada no Exterior</t>
  </si>
  <si>
    <t>3.2.90.21.05.00.00.00</t>
  </si>
  <si>
    <t>Juros da Dívida - Empréstimo Banrisul Prog.Saneamento p/todos</t>
  </si>
  <si>
    <t>3.2.90.21.06.00.00.00</t>
  </si>
  <si>
    <t>Juros da Dívida CEEE (Cessão Direito Banrisul - Contrato 12.9800/94)</t>
  </si>
  <si>
    <t>3.2.90.21.07.00.00.00</t>
  </si>
  <si>
    <t>Juros da Dívida INSS Parc.Simplificado SFB ARF 19.026.040 (01/2007 A 12/2008)</t>
  </si>
  <si>
    <t>3.2.90.21.99.00.00.00</t>
  </si>
  <si>
    <t>Outros Juros da Dívida Contratada</t>
  </si>
  <si>
    <t>TRANSFERÊNCIAS A INSTITUIÇÕES PRIVADAS SEM FINS LUCRATIVOS</t>
  </si>
  <si>
    <t>3.3.50.41.01.02.00.00</t>
  </si>
  <si>
    <t>Contribuições Diversas</t>
  </si>
  <si>
    <t>3.3.50.43.01.00.00.00</t>
  </si>
  <si>
    <t>Instituições de Carater Assistencial, Cultural e Educacional</t>
  </si>
  <si>
    <t>3.3.71.00.00.00.00.00</t>
  </si>
  <si>
    <t>TRANSFERÊNCIA A CONSÓRCIOS PÚBLICOS</t>
  </si>
  <si>
    <t>3.3.71.41.00.00.00.00</t>
  </si>
  <si>
    <t>Receita Rem.Dep.Banc.Rec.Vinculados - UBS Darcy Ribeiro</t>
  </si>
  <si>
    <t>1.3.2.5.01.03.06.05.00 000</t>
  </si>
  <si>
    <t>Receita Rem.Dep.Banc.Rec.Vinculados - UBS - Virgílio Costa</t>
  </si>
  <si>
    <t>1.3.2.5.01.03.06.06.00 000</t>
  </si>
  <si>
    <t>Receita Rem.Dep.Banc.Rec.Vinculados - UBS - Bom Jesus</t>
  </si>
  <si>
    <t>1.3.2.5.01.03.06.07.00 000</t>
  </si>
  <si>
    <t>Receita Rem.Dep.Banc.Rec.Vinculados - UBS - Colônia Osório</t>
  </si>
  <si>
    <t>1.3.2.5.01.03.06.09.00 000</t>
  </si>
  <si>
    <t>Receita Rem.Dep.Banc.Rec.Vinculados - Unidade de Pronto Atendimento UPA I</t>
  </si>
  <si>
    <t>1.3.2.5.01.03.06.10.00 000</t>
  </si>
  <si>
    <t>Receita Rem.Dep.Banc.Rec.Vinculados -  Unidade de Pronto Atendimento UPA III</t>
  </si>
  <si>
    <t>1.3.2.5.01.03.07.00.00 000</t>
  </si>
  <si>
    <t>RECEITA REM.DEP.BANC.REC.VINCULADOS - RECURSOS ESTADO</t>
  </si>
  <si>
    <t>1.3.2.5.01.03.07.03.00 000</t>
  </si>
  <si>
    <t>Receita Rem.Dep.Banc.Rec.Vinculados - Programa Farmácia Básica</t>
  </si>
  <si>
    <t>1.3.2.5.01.03.07.11.00 000</t>
  </si>
  <si>
    <t>Receita Rem.Dep.Banc.Rec.Vinculados - Vigilância Sanitária - Estado</t>
  </si>
  <si>
    <t>1.3.2.5.01.03.07.12.00 000</t>
  </si>
  <si>
    <t>Receita Rem.Dep.Banc.Rec.Vinculados - Programa PSF</t>
  </si>
  <si>
    <t>1.3.2.5.01.03.07.15.00 000</t>
  </si>
  <si>
    <t>Receita Rem.Dep.Banc.Rec.Vinculados - Inverno Gaúcho - Muncicípio Resolve</t>
  </si>
  <si>
    <t>1.3.2.5.01.03.07.16.00 000</t>
  </si>
  <si>
    <t>Receita Rem.Dep.Banc.Rec.Vinculados - Verão Gaúcho - Município Resolve</t>
  </si>
  <si>
    <t>1.3.2.5.01.03.07.17.00 000</t>
  </si>
  <si>
    <t>Receita Rem.Dep.Banc.Rec.Vinculados - Vigilância em Saúde - FES</t>
  </si>
  <si>
    <t>1.3.2.5.01.03.07.18.00 000</t>
  </si>
  <si>
    <t>Receita Rem.Dep.Banc.Rec.Vinculados - Vigilância em Saúde - Trabalhador</t>
  </si>
  <si>
    <t>1.3.2.5.01.03.07.19.00 000</t>
  </si>
  <si>
    <t>Receita Rem.Dep.Banc.Rec.Vinculados - Programa Estruturante</t>
  </si>
  <si>
    <t>1.3.2.5.01.03.07.20.00 000</t>
  </si>
  <si>
    <t>Receita Rem.Dep.Banc.Rec.Vinculados - Projeto Salvar</t>
  </si>
  <si>
    <t>1.3.2.5.01.03.07.22.00 000</t>
  </si>
  <si>
    <t>Receita Rem.Dep.Banc.Rec.Vinculados - PPV Ações Sócio Educativas</t>
  </si>
  <si>
    <t>1.3.2.5.01.03.07.23.00 000</t>
  </si>
  <si>
    <t>Receita Rem.Dep.Banc.Rec.Vinculados - Diabetes Mellitus R. 043/2010 CIB/RS</t>
  </si>
  <si>
    <t>1.3.2.5.01.03.07.24.00 000</t>
  </si>
  <si>
    <t>Gêneros de Alimentação</t>
  </si>
  <si>
    <t>3.3.90.30.09.00.00.00</t>
  </si>
  <si>
    <t>Material Farmácológico</t>
  </si>
  <si>
    <t>3.3.90.30.10.00.00.00</t>
  </si>
  <si>
    <t>Material Odontológico</t>
  </si>
  <si>
    <t>3.3.90.30.11.00.00.00</t>
  </si>
  <si>
    <t>Material Químico</t>
  </si>
  <si>
    <t>3.3.90.30.14.00.00.00</t>
  </si>
  <si>
    <t>Material Educativo e Esportivo</t>
  </si>
  <si>
    <t>3.3.90.30.15.00.00.00</t>
  </si>
  <si>
    <t>Material para Festividades e Homenagens</t>
  </si>
  <si>
    <t>3.3.90.30.16.00.00.00</t>
  </si>
  <si>
    <t>Material Expediente</t>
  </si>
  <si>
    <t>3.3.90.30.17.00.00.00</t>
  </si>
  <si>
    <t>Material de Processamento de Dados</t>
  </si>
  <si>
    <t>3.3.90.30.18.00.00.00</t>
  </si>
  <si>
    <t>Material e Medicamentos para Uso Veterinário</t>
  </si>
  <si>
    <t>3.3.90.30.19.00.00.00</t>
  </si>
  <si>
    <t>Material de Acondicionamento e Embalagem</t>
  </si>
  <si>
    <t>3.3.90.30.20.00.00.00</t>
  </si>
  <si>
    <t>Material de Cama, Mesa e Banho</t>
  </si>
  <si>
    <t>3.3.90.30.21.00.00.00</t>
  </si>
  <si>
    <t>Material de Copa e Cozinha</t>
  </si>
  <si>
    <t>3.3.90.30.22.00.00.00</t>
  </si>
  <si>
    <t>Material de Limpeza e Produtos de Higinienização</t>
  </si>
  <si>
    <t>3.3.90.30.23.00.00.00</t>
  </si>
  <si>
    <t>Uniformes, Tecidos e Aviamentos</t>
  </si>
  <si>
    <t>3.3.90.30.24.00.00.00</t>
  </si>
  <si>
    <t>Material para Manutenção de Bens Imóveis</t>
  </si>
  <si>
    <t>3.3.90.30.25.00.00.00</t>
  </si>
  <si>
    <t>Material para Manutenção de Bens Móveis</t>
  </si>
  <si>
    <t>3.3.90.30.26.00.00.00</t>
  </si>
  <si>
    <t>Material Elétrico e Eletrônico</t>
  </si>
  <si>
    <t>3.3.90.30.28.00.00.00</t>
  </si>
  <si>
    <t>Material de Proteção e Segurança</t>
  </si>
  <si>
    <t>3.3.90.30.29.00.00.00</t>
  </si>
  <si>
    <t>Material para Audio, Vídeo e Foto</t>
  </si>
  <si>
    <t>3.3.90.30.30.00.00.00</t>
  </si>
  <si>
    <t>Material para Comunicações</t>
  </si>
  <si>
    <t>3.3.90.30.31.00.00.00</t>
  </si>
  <si>
    <t>Sementes, Mudas de Plantas e Insumos</t>
  </si>
  <si>
    <t>3.3.90.30.35.00.00.00</t>
  </si>
  <si>
    <t>Material Laboratorial</t>
  </si>
  <si>
    <t>3.3.90.30.36.00.00.00</t>
  </si>
  <si>
    <t>Material Hospitalar</t>
  </si>
  <si>
    <t>3.3.90.30.39.00.00.00</t>
  </si>
  <si>
    <t>Material para Manutenção de Veículos</t>
  </si>
  <si>
    <t>3.3.90.30.42.00.00.00</t>
  </si>
  <si>
    <t>Ferramentas</t>
  </si>
  <si>
    <t>3.3.90.30.43.00.00.00</t>
  </si>
  <si>
    <t>Material para Reabilitação Profissional</t>
  </si>
  <si>
    <t>3.3.90.30.44.00.00.00</t>
  </si>
  <si>
    <t>Material de Sinalização Visual e Outros</t>
  </si>
  <si>
    <t>3.3.90.30.46.00.00.00</t>
  </si>
  <si>
    <t>Material Bibliográfico</t>
  </si>
  <si>
    <t>3.3.90.30.50.00.00.00</t>
  </si>
  <si>
    <t>Bandeiras, Flâmulas e Insignias</t>
  </si>
  <si>
    <t>3.3.90.30.99.00.00.00</t>
  </si>
  <si>
    <t>Outros Materiais de Consumo</t>
  </si>
  <si>
    <t>3.3.90.31.01.00.00.00</t>
  </si>
  <si>
    <t>Premiações Culturais</t>
  </si>
  <si>
    <t>3.3.90.31.04.00.00.00</t>
  </si>
  <si>
    <t>Premiações Desportivas</t>
  </si>
  <si>
    <t>3.3.90.32.04.00.00.00</t>
  </si>
  <si>
    <t>Material Educacional e Cultural</t>
  </si>
  <si>
    <t>3.3.90.32.99.00.00.00</t>
  </si>
  <si>
    <t>Outros Materiais de Distribuição Gratuita</t>
  </si>
  <si>
    <t>3.3.90.33.01.00.00.00</t>
  </si>
  <si>
    <t>Passagens para o País</t>
  </si>
  <si>
    <t>3.3.90.33.03.00.00.00</t>
  </si>
  <si>
    <t>Locação de Meios de Transporte</t>
  </si>
  <si>
    <t>3.3.90.33.08.00.00.00</t>
  </si>
  <si>
    <t>Pedágios</t>
  </si>
  <si>
    <t>3.3.90.35.01.00.00.00</t>
  </si>
  <si>
    <t>Assessoria e Consultoria Técnica ou Jurídica</t>
  </si>
  <si>
    <t>3.3.90.36.01.00.00.00</t>
  </si>
  <si>
    <t>Condomínios</t>
  </si>
  <si>
    <t>3.3.90.36.06.00.00.00</t>
  </si>
  <si>
    <t>Serviços Técnicos Profissionais</t>
  </si>
  <si>
    <t>3.3.90.36.07.00.00.00</t>
  </si>
  <si>
    <t>Estagiários</t>
  </si>
  <si>
    <t>3.3.90.36.15.00.00.00</t>
  </si>
  <si>
    <t>Locação de Imóveis</t>
  </si>
  <si>
    <t>3.3.90.36.16.00.00.00</t>
  </si>
  <si>
    <t>Locação de Bens Móveis e Intangíveis</t>
  </si>
  <si>
    <t>3.3.90.36.22.00.00.00</t>
  </si>
  <si>
    <t>1.3.2.5.01.03.02.09.00 000</t>
  </si>
  <si>
    <t>Receita Rem.Dep.Banc.Rec.Vinculados - Aquisição de Produtos Médicos de Uso Único</t>
  </si>
  <si>
    <t>1.3.2.5.01.03.06.11.00 000</t>
  </si>
  <si>
    <t>Receita Rem.Dep.Banc.Rec.Vinculados -  Ampliação UBS - Colônia Maciel</t>
  </si>
  <si>
    <t>1.3.2.5.01.03.07.06.00 000</t>
  </si>
  <si>
    <t>Receita Rem.Dep.Banc.Rec.Vinculados - CEO - Centro de Especialidades Odontológicas</t>
  </si>
  <si>
    <t>1.3.2.5.01.03.07.38.00 000</t>
  </si>
  <si>
    <t>Receita Rem.Dep.Banc.Rec.Vinculados - Aquisição de Equipamentos para Hospital</t>
  </si>
  <si>
    <t>1.3.2.5.01.03.07.39.00 000</t>
  </si>
  <si>
    <t>Receita Rem.Dep.Banc.Rec.Vinculados - Aquisição de Ambulância CIB/RS 378/12 - Port./CES82/2013</t>
  </si>
  <si>
    <t>1.3.2.5.01.03.07.40.00 000</t>
  </si>
  <si>
    <t>Receita Rem.Dep.Banc.Rec.Vinculados - Incentivo as Equipes de Saúde Família Indígena</t>
  </si>
  <si>
    <t>1.3.2.5.01.10.01.13.00 000</t>
  </si>
  <si>
    <t>Receita Rem.Dep.Banc.Rec.Vinculados - Centro de Referência</t>
  </si>
  <si>
    <t>1.3.2.5.01.99.07.50.00 000</t>
  </si>
  <si>
    <t>Receita Rem.Dep.Banc.Rec.Vinculados - Restauração do Theatro Sete de Abril</t>
  </si>
  <si>
    <t>1.7.2.1.33.00.05.09.00 000</t>
  </si>
  <si>
    <t>Financiamento de Ações de Alimentação e Nutrição</t>
  </si>
  <si>
    <t>1.7.2.2.33.00.39.00.00 000</t>
  </si>
  <si>
    <t>Aquisição de Equipamentos UTI Pediátrica e Neonatal - SPAC</t>
  </si>
  <si>
    <t>1.7.2.2.33.00.40.00.00 000</t>
  </si>
  <si>
    <t>Reforma UTI Pediátrica e Neonatal - SPAC</t>
  </si>
  <si>
    <t>1.7.6.2.02.00.04.00.00 000</t>
  </si>
  <si>
    <t>Transferencia Convênio 182/13 FUNDERGS</t>
  </si>
  <si>
    <t>1.9.2.2.99.00.04.05.00 000</t>
  </si>
  <si>
    <t>RESTITUIÇÕES PELO PAGAMENTO INDEVIDO - CIDADANIA</t>
  </si>
  <si>
    <t>1.9.2.2.99.00.04.05.06 000</t>
  </si>
  <si>
    <t>Restituições Cidadania - IGD Bolsa Família</t>
  </si>
  <si>
    <t>Projeto do Fechamento dos Vãos do Terminal Rodoviário</t>
  </si>
  <si>
    <t>1.7.6.2.99.00.24.00.00 000</t>
  </si>
  <si>
    <t>Construção Casa do Mel - Consulta Popular</t>
  </si>
  <si>
    <t>1.7.6.2.99.00.26.00.00 000</t>
  </si>
  <si>
    <t>Quilombolas</t>
  </si>
  <si>
    <t>1.7.6.2.99.00.28.00.00 000</t>
  </si>
  <si>
    <t>Sinalização Turística no Município</t>
  </si>
  <si>
    <t>1.9.0.0.00.00.00.00.00 000</t>
  </si>
  <si>
    <t>OUTRAS RECEITAS CORRENTES</t>
  </si>
  <si>
    <t>1.9.1.3.00.00.00.00.00 000</t>
  </si>
  <si>
    <t>MULTAS E JUROS DE MORA DA DÍVIDA ATIVA DOS TRIBUTOS</t>
  </si>
  <si>
    <t>1.9.1.3.11.00.00.00.00 000</t>
  </si>
  <si>
    <t>MULTAS E JUROS DE MORA DA DÍVIDA ATIVA DO IMPOSTO SOBRE A PROPRIEDADE PREDIAL E TERRITORIAL</t>
  </si>
  <si>
    <t>1.9.1.3.11.00.01.00.00 000</t>
  </si>
  <si>
    <t>Multa e Juros de Mora da Dívida Ativa IPTU -  Próprio 55%</t>
  </si>
  <si>
    <t>1.9.1.3.11.00.02.00.00 000</t>
  </si>
  <si>
    <t>Multa e Juros de Mora da Dívida Ativa IPTU - MDE 25%</t>
  </si>
  <si>
    <t>1.9.1.3.11.00.03.00.00 000</t>
  </si>
  <si>
    <t>Multa e Juros de Mora da Dívida Ativa IPTU - ASPS 15%</t>
  </si>
  <si>
    <t>1.9.1.3.11.00.04.00.00 000</t>
  </si>
  <si>
    <t>Multa e Juros de Mora da Dívida Ativa IPTU - MDE 5%</t>
  </si>
  <si>
    <t>1.9.1.3.13.00.00.00.00 000</t>
  </si>
  <si>
    <t>MULTA JUROS DE MORA DA DÍVIDA ATIVA DO ISS</t>
  </si>
  <si>
    <t>1.9.1.3.13.00.01.00.00 000</t>
  </si>
  <si>
    <t>Multa e Juros de Mora da Dívida Ativa ISS - Próprio 55%</t>
  </si>
  <si>
    <t>1.9.1.3.13.00.02.00.00 000</t>
  </si>
  <si>
    <t>Multa e Juros de Mora da Dívida Ativa ISS - MDE 25%</t>
  </si>
  <si>
    <t>1.9.1.3.13.00.03.00.00 000</t>
  </si>
  <si>
    <t>Multa e Juros de Mora da Dívida Ativa ISS - ASPS 15%</t>
  </si>
  <si>
    <t>1.9.1.3.13.00.04.00.00 000</t>
  </si>
  <si>
    <t>Multa e Juros de Mora da Dívida Ativa ISS - MDE 5%</t>
  </si>
  <si>
    <t>1.9.1.5.00.00.00.00.00 000</t>
  </si>
  <si>
    <t>MULTA E JUROS DE MORA DA DÍVIDA ATIVA DE OUTRAS RECEITAS</t>
  </si>
  <si>
    <t>1.9.1.5.99.00.00.00.00 000</t>
  </si>
  <si>
    <t>OUTRAS MULTA E JUROS DE MORA DA DÍVIDA ATIVA DE OUTRAS RECEITAS</t>
  </si>
  <si>
    <t>1.9.1.5.99.01.00.00.00 000</t>
  </si>
  <si>
    <t>OUTRAS MULTAS E JUROS DE MORA DA DÍVIDA ATIVA DE OUTRAS RECEITAS - PRINCIPAL</t>
  </si>
  <si>
    <t>1.9.1.5.99.01.05.00.00 000</t>
  </si>
  <si>
    <t>Multa e Juros de Mora da Dívida Ativa por Autos de Infração - Obras/Posturas</t>
  </si>
  <si>
    <t>1.9.1.9.00.00.00.00.00 000</t>
  </si>
  <si>
    <t>MULTAS DE OUTRAS ORIGENS</t>
  </si>
  <si>
    <t>1.9.1.9.12.00.00.00.00 000</t>
  </si>
  <si>
    <t>Multas Previstas na Legislação de Registro do Comércio - Alvará</t>
  </si>
  <si>
    <t>1.9.1.9.50.00.00.00.00 000</t>
  </si>
  <si>
    <t>Multas por Auto de Infração</t>
  </si>
  <si>
    <t>1.9.1.9.99.00.00.00.00 000</t>
  </si>
  <si>
    <t>OUTRAS MULTAS</t>
  </si>
  <si>
    <t>1.9.1.9.99.00.04.00.00 000</t>
  </si>
  <si>
    <t>Multas Previstas na Legislação de Trânsito - Recurso Vinculado</t>
  </si>
  <si>
    <t>1.9.1.9.99.00.05.00.00 000</t>
  </si>
  <si>
    <t>Multas PROCON - Ministerio Publico</t>
  </si>
  <si>
    <t>RESTITUIÇÕES</t>
  </si>
  <si>
    <t>1.9.2.2.99.00.00.00.00 000</t>
  </si>
  <si>
    <t>OUTRAS RESTITUIÇÕES</t>
  </si>
  <si>
    <t>1.9.2.2.99.00.02.00.00 000</t>
  </si>
  <si>
    <t>Programa Troca Troca</t>
  </si>
  <si>
    <t>1.9.2.2.99.00.04.00.00 000</t>
  </si>
  <si>
    <t>RESTITUIÇÃO PELO PAGAMENTO INDEVIDO</t>
  </si>
  <si>
    <t>1.9.2.2.99.00.04.01.00 000</t>
  </si>
  <si>
    <t>RESTITUIÇÃO PELO PAGAMENTO INDEVIDO - EXECUTIVO OUTROS</t>
  </si>
  <si>
    <t>1.9.2.2.99.00.04.01.01 000</t>
  </si>
  <si>
    <t>Restituições do Executivo - Vencimentos</t>
  </si>
  <si>
    <t>1.9.2.2.99.00.04.01.02 000</t>
  </si>
  <si>
    <t>Restituições Executivo - Outros</t>
  </si>
  <si>
    <t>1.9.2.2.99.00.04.03.00 000</t>
  </si>
  <si>
    <t>RESTITUIÇÕES PELO PAGAMENTO INDEVIDO - SAÚDE</t>
  </si>
  <si>
    <t>1.9.2.2.99.00.04.03.02 000</t>
  </si>
  <si>
    <t>Restituições SAÚDE - Outros</t>
  </si>
  <si>
    <t>1.9.2.2.99.00.04.03.06 000</t>
  </si>
  <si>
    <t>Restituições SAÚDE - Teto Financeiro de Vigilância em Saúde - TFVS</t>
  </si>
  <si>
    <t>1.9.2.2.99.00.04.03.11 000</t>
  </si>
  <si>
    <t>Restituições Saúde - Qualificação Gestão SUS</t>
  </si>
  <si>
    <t>1.9.2.2.99.00.04.04.00 000</t>
  </si>
  <si>
    <t>RESTITUIÇÕES PELO PAGAMENTO INDEVIDO - SME</t>
  </si>
  <si>
    <t>1.9.2.2.99.00.04.04.02 000</t>
  </si>
  <si>
    <t>Restituições SME - Outros</t>
  </si>
  <si>
    <t>1.9.2.2.99.00.04.04.04 000</t>
  </si>
  <si>
    <t>Restituições SME - FUNDEB</t>
  </si>
  <si>
    <t>1.9.2.2.99.00.04.04.05 000</t>
  </si>
  <si>
    <t>Restituições SMED - PELC</t>
  </si>
  <si>
    <t>1.9.2.2.99.00.06.00.00 000</t>
  </si>
  <si>
    <t>RESTITUIÇÕES DP PLANO DE ASSISTENCIA MÉDICA DOS SERVIDORES</t>
  </si>
  <si>
    <t>1.9.2.2.99.00.06.08.00 000</t>
  </si>
  <si>
    <t>Outras Restituições do Plano de Assistência Médica (FAM)</t>
  </si>
  <si>
    <t>RECEITA DA DÍVIDA ATIVA</t>
  </si>
  <si>
    <t>1.9.3.1.00.00.00.00.00 000</t>
  </si>
  <si>
    <t>RECEITA DA DÍVIDA ATIVA TRIBUTÁRIA</t>
  </si>
  <si>
    <t>1.9.3.1.11.00.00.00.00 000</t>
  </si>
  <si>
    <t>RECEITA DA DÍVIDA DO IPTU</t>
  </si>
  <si>
    <t>1.9.3.1.11.00.01.00.00 000</t>
  </si>
  <si>
    <t>Receita da Dívida Ativa do IPTU - PRÓPRIO 55 %</t>
  </si>
  <si>
    <t>1.9.3.1.11.00.02.00.00 000</t>
  </si>
  <si>
    <t>Receita da Dívida Ativa do IPTU - MDE  25 %</t>
  </si>
  <si>
    <t>1.9.3.1.11.00.03.00.00 000</t>
  </si>
  <si>
    <t>Receita da Dívida Ativa do IPTU - ASPS 15 %</t>
  </si>
  <si>
    <t>1.9.3.1.11.00.04.00.00 000</t>
  </si>
  <si>
    <t>Receita da Dívida Ativa do IPTU - MDE 5 %</t>
  </si>
  <si>
    <t>1.9.3.1.13.00.00.00.00 000</t>
  </si>
  <si>
    <t>RECEITA DA DÍVIDA DO IMPOSTO  SOBRE SERVIÇOS - ISS</t>
  </si>
  <si>
    <t>1.9.3.1.13.00.01.00.00 000</t>
  </si>
  <si>
    <t>Receita da Dívida Ativa do ISS - PRÓPRIO 55 %</t>
  </si>
  <si>
    <t>1.9.3.1.13.00.02.00.00 000</t>
  </si>
  <si>
    <t>Receita da Dívida Ativa do ISS - MDE 25 %</t>
  </si>
  <si>
    <t>1.9.3.1.13.00.03.00.00 000</t>
  </si>
  <si>
    <t>Receita da Dívida Ativa do ISS - ASPS 15 %</t>
  </si>
  <si>
    <t>1.9.3.1.13.00.04.00.00 000</t>
  </si>
  <si>
    <t>Receita Rem.Dep.Banc.Rec.Vinculados - Incentivo Estadual p/Atenção Básica</t>
  </si>
  <si>
    <t>1.3.2.5.01.03.07.25.00 000</t>
  </si>
  <si>
    <t>Receita Rem.Dep.Banc.Rec.Vinculados - Incentivo de Implantação de UTI Neonatal</t>
  </si>
  <si>
    <t>1.3.2.5.01.03.07.26.00 000</t>
  </si>
  <si>
    <t>Receita Rem.Dep.Banc.Rec.Vinculados - Custeio dos Centros de Atenção Psicossocial</t>
  </si>
  <si>
    <t>1.3.2.5.01.03.07.27.00 000</t>
  </si>
  <si>
    <t>1.3.2.5.01.03.07.28.00 000</t>
  </si>
  <si>
    <t>Receita Rem.Dep.Banc.Rec.Vinculados - Reforma Pronto Socorro CIB/RS Nº 378/12</t>
  </si>
  <si>
    <t>1.3.2.5.01.03.07.29.00 000</t>
  </si>
  <si>
    <t>Receita Rem.Dep.Banc.Rec.Vinculados - Primeira Infância Melhor - PIM</t>
  </si>
  <si>
    <t>1.3.2.5.01.03.07.30.00 000</t>
  </si>
  <si>
    <t>Receita Rem.Dep.Banc.Rec.Vinculados - Regionalização da Saúde</t>
  </si>
  <si>
    <t>1.3.2.5.01.03.07.32.00 000</t>
  </si>
  <si>
    <t>Receita Rem.Dep.Banc.Rec.Vinculados - Reforma,Equipamentos e Material Permanente</t>
  </si>
  <si>
    <t>1.3.2.5.01.03.07.33.00 000</t>
  </si>
  <si>
    <t>Receita Rem.Dep.Banc.Rec.Vinculados - Consulta Popular 2003/2004</t>
  </si>
  <si>
    <t>1.3.2.5.01.03.07.35.00 000</t>
  </si>
  <si>
    <t>Receita Rem.Dep.Banc.Rec.Vinculados - Incentivo as Equipes de Saúde Bucal - PSF</t>
  </si>
  <si>
    <t>1.3.2.5.01.03.07.36.00 000</t>
  </si>
  <si>
    <t>Receita Rem.Dep.Banc.Rec.Vinculados - Custeio dos Serviços de Saúde Prestados pelo Hospital Pronto Socorro</t>
  </si>
  <si>
    <t>1.3.2.5.01.05.00.00.00 000</t>
  </si>
  <si>
    <t>RECEITA REMUNERAÇÃO DEPÓSITOS BANCÁRIOS RECURSOS VINCULADOS - MDE</t>
  </si>
  <si>
    <t>1.3.2.5.01.05.01.00.00 000</t>
  </si>
  <si>
    <t>Receita Rem.Dep.Banc.Rec.Vinculados - Recursos Vinculados MDE</t>
  </si>
  <si>
    <t>1.3.2.5.01.06.00.00.00 000</t>
  </si>
  <si>
    <t>RECEITA REMUNERAÇÃO DEPÓSITOS BANCÁRIOS RECURSOS VINCULADOS - ASPS</t>
  </si>
  <si>
    <t>1.3.2.5.01.06.01.00.00 000</t>
  </si>
  <si>
    <t>Receita Rem.Dep.Banc.Rec.Vinculados - ASPS - COTA PARTE</t>
  </si>
  <si>
    <t>1.3.2.5.01.06.02.00.00 000</t>
  </si>
  <si>
    <t>Receita Rem.Dep.Banc.Rec.Vinculados - ASPS - Receita Própria da Saude</t>
  </si>
  <si>
    <t>1.3.2.5.01.06.03.00.00 000</t>
  </si>
  <si>
    <t>Receita Rem.Dep.Banc.Rec.Vinculados - ASPS - Receita Pronto Socorro</t>
  </si>
  <si>
    <t>1.3.2.5.01.06.04.00.00 000</t>
  </si>
  <si>
    <t>Receita Rem.Dep.Banc.Rec.Vinculados - ASPS - Taxas de Manutenção do Sistema Fune</t>
  </si>
  <si>
    <t>1.3.2.5.01.09.00.00.00 000</t>
  </si>
  <si>
    <t>Receita Rem.Dep.Banc.Rec.Vinculados - CIDE</t>
  </si>
  <si>
    <t>1.3.2.5.01.10.00.00.00 000</t>
  </si>
  <si>
    <t>RECEITA REMUNERAÇÃO DEPOSITOS BANCARIOS DE RECURSOS VINCULADOS - FNAS</t>
  </si>
  <si>
    <t>1.3.2.5.01.10.01.00.00 000</t>
  </si>
  <si>
    <t>RECEITA REMUNERAÇÃO DEPÓSITOS BANCÁRIOS RECURSOS VINCULADOS - FNAS União</t>
  </si>
  <si>
    <t>1.3.2.5.01.11.20.00.00 000</t>
  </si>
  <si>
    <t>Receita Rem.Dep.Banc.Rec.Vinculados - Apoio a Creches</t>
  </si>
  <si>
    <t>1.3.2.5.01.99.00.00.00 000</t>
  </si>
  <si>
    <t>RECEITA REMUNERAÇÃO DE OUTROS DEPOSITOS BANCARIOS DE RECURSOS VINCULADOS</t>
  </si>
  <si>
    <t>1.3.2.5.01.99.06.00.00 000</t>
  </si>
  <si>
    <t>RECEITA REMUNERACAO OUTROS DEPÓSITCO BANCÁRIOS RECURSOS VINCULADOS - SME -  CONVÊNIOS</t>
  </si>
  <si>
    <t>1.3.2.5.01.99.06.01.00 000</t>
  </si>
  <si>
    <t>Receita Rem.Dep.Banc.Rec.Vinculados - Transporte Escolar - Estado</t>
  </si>
  <si>
    <t>1.3.2.5.01.99.06.03.00 000</t>
  </si>
  <si>
    <t>Receita Rem.Dep.Banc.Rec.Vinculados - Salário Educação - Estado</t>
  </si>
  <si>
    <t>1.3.2.5.01.99.07.00.00 000</t>
  </si>
  <si>
    <t>RECEITA REMUNERACAO OUTROS DEPÓSITOS BANCÁRIOS RECURSOS VINCULADOS - OUTROS CONVÊNIOS - FEDERAL</t>
  </si>
  <si>
    <t>1.3.2.5.01.99.07.01.00 000</t>
  </si>
  <si>
    <t>Receita Rem.Dep.Banc.Rec.Vinculados - Programa Educação  Ambiental - Agenda 21</t>
  </si>
  <si>
    <t>1.3.2.5.01.99.07.02.00 000</t>
  </si>
  <si>
    <t>Receita Rem.Dep.Banc.Rec.Vinculados -  Monumenta</t>
  </si>
  <si>
    <t>1.3.2.5.01.99.07.03.00 000</t>
  </si>
  <si>
    <t>Receita Rem.Dep.Banc.Rec.Vinculados - Fundo Municipal de Habitação Popular</t>
  </si>
  <si>
    <t>1.3.2.5.01.99.07.04.00 000</t>
  </si>
  <si>
    <t>Receita Rem.Dep.Banc.Rec.Vinculados - PRONAF - 2004 -  Contr.0168183-40/04</t>
  </si>
  <si>
    <t>1.3.2.5.01.99.07.05.00 000</t>
  </si>
  <si>
    <t>Receita Rem.Dep.Banc.Rec.Vinculados - PRONAF - 2006 - Contr.193688-68/06</t>
  </si>
  <si>
    <t>1.3.2.5.01.99.07.07.00 000</t>
  </si>
  <si>
    <t>Receita Rem.Dep.Banc.Rec.Vinculados - Programa Lazer o Ano Inteiro</t>
  </si>
  <si>
    <t>1.3.2.5.01.99.07.14.00 000</t>
  </si>
  <si>
    <t>Receita Rem.Dep.Banc.Rec.Vinculados - Programa Habitação de Interesse Social</t>
  </si>
  <si>
    <t>1.3.2.5.01.99.07.15.00 000</t>
  </si>
  <si>
    <t>Receita Rem.Dep.Banc.Rec.Vinculados - Transp.Água Arroio Pelotas p/Sta.Bárbara</t>
  </si>
  <si>
    <t>1.3.2.5.01.99.07.17.00 000</t>
  </si>
  <si>
    <t>Receita Rem.Dep.Banc.Rec.Vinculados - Projeto Polo do Sul - Banco Mundial</t>
  </si>
  <si>
    <t>1.3.2.5.01.99.07.18.00 000</t>
  </si>
  <si>
    <t>Receita Rem.Dep.Banc.Rec.Vinculados - PAC - Urbanização de Favelas</t>
  </si>
  <si>
    <t>1.3.2.5.01.99.07.22.00 000</t>
  </si>
  <si>
    <t>Receita Rem.Dep.Banc.Rec.Vinculados - Obras Reconstrução e Recuperação</t>
  </si>
  <si>
    <t>1.3.2.5.01.99.07.28.00 000</t>
  </si>
  <si>
    <t>Receita Rem.Dep.Banc.Rec.Vinculados - Plano Local  Habitação e Interesse Social</t>
  </si>
  <si>
    <t>1.3.2.5.01.99.07.29.00 000</t>
  </si>
  <si>
    <t>Receita Rem.Dep.Banc.Rec.Vinculados - Operação de Crédito Programa Saneamento</t>
  </si>
  <si>
    <t>1.3.2.5.01.99.07.30.00 000</t>
  </si>
  <si>
    <t>Receita Rem.Dep.Banc.Rec.Vinculados - Estação de Lixo e Projetos - PAC</t>
  </si>
  <si>
    <t>1.3.2.5.01.99.07.31.00 000</t>
  </si>
  <si>
    <t>Receita Rem.Dep.Banc.Rec.Vinculados - Pavimentação Av.Ulisses Guimarães</t>
  </si>
  <si>
    <t>1.3.2.5.01.99.07.35.00 000</t>
  </si>
  <si>
    <t>Receita Rem.Dep.Banc.Rec.Vinculados - Implantação do Gabinete Gestão Integrada</t>
  </si>
  <si>
    <t>1.3.2.5.01.99.07.38.00 000</t>
  </si>
  <si>
    <t>Receita Rem.Dep.Banc.Rec.Vinculados - Equipamentos Guarda Municipal</t>
  </si>
  <si>
    <t>1.3.2.5.01.99.07.39.00 000</t>
  </si>
  <si>
    <t>Receita Rem.Dep.Banc.Rec.Vinculados - Projeto Escola de Arte</t>
  </si>
  <si>
    <t>1.3.2.5.01.99.07.40.00 000</t>
  </si>
  <si>
    <t>Receita Rem.Dep.Banc.Rec.Vinculados - Pavimentação Asfáltica Distrito Industrial</t>
  </si>
  <si>
    <t>1.3.2.5.01.99.07.42.00 000</t>
  </si>
  <si>
    <t>Receita Rem.Dep.Banc.Rec.Vinculados -  Programa Praça dos Esportes</t>
  </si>
  <si>
    <t>1.3.2.5.01.99.07.44.00 000</t>
  </si>
  <si>
    <t>Receita Rem.Dep.Banc.Rec.Vinculados - PAC - Cidades Históricas</t>
  </si>
  <si>
    <t>1.3.2.5.01.99.07.46.00 000</t>
  </si>
  <si>
    <t>Receita Rem.Dep.Banc.Rec.Vinculados - Reforma e Adaptação do Parque Tecnológico</t>
  </si>
  <si>
    <t>1.3.2.5.01.99.07.47.00 000</t>
  </si>
  <si>
    <t>Receita Rem.Dep.Banc.Rec.Vinculados - Transferencias - PAC II - Saneamento</t>
  </si>
  <si>
    <t>1.3.2.5.01.99.07.48.00 000</t>
  </si>
  <si>
    <t>Receita Rem.Dep.Banc.Rec.Vinculados - Centro de Turismo Receptivo</t>
  </si>
  <si>
    <t>1.3.2.5.01.99.08.00.00 000</t>
  </si>
  <si>
    <t>Restituicao De Transferencias E Convenios Recebidos Da Uniao</t>
  </si>
  <si>
    <t>4.4.90.35.99.00.00.00</t>
  </si>
  <si>
    <t>Outros Serviços de Consultoria</t>
  </si>
  <si>
    <t>4.4.90.37.00.00.00.00</t>
  </si>
  <si>
    <t>LOCAÇÃO DE MÃO-DE-OBRAS</t>
  </si>
  <si>
    <t>4.4.90.39.99.00.00.00</t>
  </si>
  <si>
    <t>Outros Serviços</t>
  </si>
  <si>
    <t>4.4.90.51.91.00.00.00</t>
  </si>
  <si>
    <t>Obras em Andamento</t>
  </si>
  <si>
    <t>4.4.90.51.99.00.00.00</t>
  </si>
  <si>
    <t>Outras Obras e Instalações</t>
  </si>
  <si>
    <t>4.4.90.52.04.00.00.00</t>
  </si>
  <si>
    <t>Aparelhos de Medição e Orientação</t>
  </si>
  <si>
    <t>4.4.90.52.06.00.00.00</t>
  </si>
  <si>
    <t>Aparelhos e Equipamentos de Comunicação</t>
  </si>
  <si>
    <t>4.4.90.52.08.00.00.00</t>
  </si>
  <si>
    <t>Dív. Banrisul Esgotamento Sanitário Contrato 27/2008 - Hab. 76-001602-8</t>
  </si>
  <si>
    <t>4.6.90.71.02.22.11.00</t>
  </si>
  <si>
    <t>Dív. Banrisul Esgotamento Sanitário Contrato 28/2008 - Hab. 76-001836-8</t>
  </si>
  <si>
    <t>4.6.90.71.02.22.12.00</t>
  </si>
  <si>
    <t>Dív. Banrisul Esgotamento Sanitário Contrato 29/2008 - Hab. 76-001870-8</t>
  </si>
  <si>
    <t>4.6.90.71.03.00.00.00</t>
  </si>
  <si>
    <t>Amortização da Dívida Contratada no Exterior</t>
  </si>
  <si>
    <t>RESERVA DE CONTINGENCIA E RESERVA DO RPPS</t>
  </si>
  <si>
    <t>Gestão Plena Sistema Municipal (Média e Alta Complexidade)</t>
  </si>
  <si>
    <t>1.7.2.1.33.00.02.02.00 000</t>
  </si>
  <si>
    <t>Fundo de Ações Estratégicas e Compensação - FAEC</t>
  </si>
  <si>
    <t>1.7.2.1.33.00.02.03.00 000</t>
  </si>
  <si>
    <t>RENAST</t>
  </si>
  <si>
    <t>1.7.2.1.33.00.02.04.00 000</t>
  </si>
  <si>
    <t>Transferencia Serviço de Atendimento Móvel de Urgência - SAMU</t>
  </si>
  <si>
    <t>1.7.2.1.33.00.02.05.00 000</t>
  </si>
  <si>
    <t>CEO - Centro de Especialidade Odontológica</t>
  </si>
  <si>
    <t>1.7.2.1.33.00.02.06.00 000</t>
  </si>
  <si>
    <t>Custeio - Unidade Pronto Atendimento - UPA I</t>
  </si>
  <si>
    <t>1.7.2.1.33.00.02.07.00 000</t>
  </si>
  <si>
    <t>Custeito - Unidade Pronto Atendimento - UPA III</t>
  </si>
  <si>
    <t>1.7.2.1.33.00.02.08.00 000</t>
  </si>
  <si>
    <t>Teto Rede Brasil sem Miséria - Prótese Dentária</t>
  </si>
  <si>
    <t>1.7.2.1.33.00.03.00.00 000</t>
  </si>
  <si>
    <t>BLOCO DA VIGILÂNCIA EM SAÚDE</t>
  </si>
  <si>
    <t>1.7.2.1.33.00.03.01.00 000</t>
  </si>
  <si>
    <t>Piso Fixo de Vigilância e Promoção da Saúde - PFVPS</t>
  </si>
  <si>
    <t>1.7.2.1.33.00.03.02.00 000</t>
  </si>
  <si>
    <t>Ações Estruturantes de Vigilância Sanitária</t>
  </si>
  <si>
    <t>1.7.2.1.33.00.03.04.00 000</t>
  </si>
  <si>
    <t>Vigilância em Saúde - Nucleo Hospitalares de Epidemiologia</t>
  </si>
  <si>
    <t>1.7.2.1.33.00.03.06.00 000</t>
  </si>
  <si>
    <t>Campanha de Vacinação</t>
  </si>
  <si>
    <t>1.7.2.1.33.00.03.07.00 000</t>
  </si>
  <si>
    <t>DST AIDS</t>
  </si>
  <si>
    <t>1.7.2.1.33.00.03.08.00 000</t>
  </si>
  <si>
    <t>Implantação,Implementação e Fort.  Vigilância Epidemiológica da Influenza</t>
  </si>
  <si>
    <t>1.7.2.1.33.00.04.00.00 000</t>
  </si>
  <si>
    <t>BLOCO DA ASSISTÊNCIA FARMACÊUTICA</t>
  </si>
  <si>
    <t>1.7.2.1.33.00.04.01.00 000</t>
  </si>
  <si>
    <t>Programa Assistência Farmacêutica Básica</t>
  </si>
  <si>
    <t>1.7.2.1.33.00.05.00.00 000</t>
  </si>
  <si>
    <t>BLOCO DA GESTÃO DO SUS</t>
  </si>
  <si>
    <t>1.7.2.1.33.00.05.01.00 000</t>
  </si>
  <si>
    <t>Gestão SUS - CAPS II</t>
  </si>
  <si>
    <t>1.7.2.1.33.00.05.05.00 000</t>
  </si>
  <si>
    <t>Programa Nacional de Reorientação PRÓ-Saúde</t>
  </si>
  <si>
    <t>1.7.2.1.33.00.05.08.00 000</t>
  </si>
  <si>
    <t>Incentivo a Qualificação dos CAPS</t>
  </si>
  <si>
    <t>1.7.2.1.33.00.05.10.00 000</t>
  </si>
  <si>
    <t>Gestão SUS - REQUALIFICAÇÃO</t>
  </si>
  <si>
    <t>1.7.2.1.33.00.05.11.00 000</t>
  </si>
  <si>
    <t>Gestão SUS - PAC</t>
  </si>
  <si>
    <t>1.7.2.1.33.00.06.00.00 000</t>
  </si>
  <si>
    <t>BLOCO DO INVESTIMENTO</t>
  </si>
  <si>
    <t>1.7.2.1.33.00.06.08.00 000</t>
  </si>
  <si>
    <t>Aquisição de Equipamentos</t>
  </si>
  <si>
    <t>1.7.2.1.33.00.06.09.00 000</t>
  </si>
  <si>
    <t>Unidade de Pronto Atendimento - UPA I</t>
  </si>
  <si>
    <t>1.7.2.1.33.00.06.10.00 000</t>
  </si>
  <si>
    <t>Unidade de Pronto Atendimento - UPA III</t>
  </si>
  <si>
    <t>1.7.2.1.33.00.06.11.00 000</t>
  </si>
  <si>
    <t>Ampliação UBS - Colônia Maciel</t>
  </si>
  <si>
    <t>TRANSFERENCIA DE RECURSOS DO FUNDO NACIONAL DE ASSISTENCIA SOCIAL - FNAS</t>
  </si>
  <si>
    <t>1.7.2.1.34.00.02.00.00 000</t>
  </si>
  <si>
    <t>PROGRAMA DE APOIO A PESSOA IDOSA - API</t>
  </si>
  <si>
    <t>1.7.2.1.34.00.02.01.00 000</t>
  </si>
  <si>
    <t>Piso Básico Variável</t>
  </si>
  <si>
    <t>1.7.2.1.34.00.02.02.00 000</t>
  </si>
  <si>
    <t>Piso Especial de Alta Complexidade I</t>
  </si>
  <si>
    <t>1.7.2.1.34.00.03.00.00 000</t>
  </si>
  <si>
    <t>PROGRAMA DE APOIO A PESSOA PORTADORA DE DEFICIENCIA - PPD</t>
  </si>
  <si>
    <t>1.7.2.1.34.00.03.01.00 000</t>
  </si>
  <si>
    <t>Piso de Transição de Média Complexidade</t>
  </si>
  <si>
    <t>1.7.2.1.34.00.05.00.00 000</t>
  </si>
  <si>
    <t>PROGRAMA DE ERRADICAÇÃO DO TRABALHO INFANTIL - PETI</t>
  </si>
  <si>
    <t>1.7.2.1.34.00.05.01.00 000</t>
  </si>
  <si>
    <t>Piso Variável de Média Complexidade</t>
  </si>
  <si>
    <t>1.7.2.1.34.00.05.02.00 000</t>
  </si>
  <si>
    <t>Programa de Erradicação do Trabalho Infantil PETI - Jornada -PSE Média Criança</t>
  </si>
  <si>
    <t>1.7.2.1.34.00.05.03.00 000</t>
  </si>
  <si>
    <t>Piso Fixo de Média Complexidade</t>
  </si>
  <si>
    <t>1.7.2.1.34.00.05.04.00 000</t>
  </si>
  <si>
    <t>Centro de Referência</t>
  </si>
  <si>
    <t>1.7.2.1.34.00.07.00.00 000</t>
  </si>
  <si>
    <t>OUTROS PROGRAMAS - FNAS</t>
  </si>
  <si>
    <t>1.7.2.1.34.00.07.02.00 000</t>
  </si>
  <si>
    <t>Índice de Gestão Descentralizada</t>
  </si>
  <si>
    <t>1.7.2.1.34.00.07.04.00 000</t>
  </si>
  <si>
    <t>Piso Fixo de Média Complexidade III</t>
  </si>
  <si>
    <t>1.7.2.1.34.00.07.05.00 000</t>
  </si>
  <si>
    <t>Piso Especial de Alta Complexidade II</t>
  </si>
  <si>
    <t>1.7.2.1.34.00.07.06.00 000</t>
  </si>
  <si>
    <t>Piso fixo de Média Complexidade II</t>
  </si>
  <si>
    <t>1.7.2.1.34.00.07.07.00 000</t>
  </si>
  <si>
    <t>1.7.2.1.34.00.07.08.00 000</t>
  </si>
  <si>
    <t>Piso Variável de Alta Complexidade II POP de Rua</t>
  </si>
  <si>
    <t>1.7.2.1.34.00.07.09.00 000</t>
  </si>
  <si>
    <t>Índice de Gestão Descentralizada - SUAS</t>
  </si>
  <si>
    <t>TRANSF. DE RECURSOS FUNDO NACIONAL DESENVOLV. EDUCAÇÃO - FNDE</t>
  </si>
  <si>
    <t>1.7.2.1.35.01.00.00.00 000</t>
  </si>
  <si>
    <t>Transferência do Salário Educação</t>
  </si>
  <si>
    <t>1.7.2.1.35.02.00.00.00 000</t>
  </si>
  <si>
    <t>Transferencias Diretas do FNDE ref. ao Programa Dinheiro Direto na Escola - PDDE</t>
  </si>
  <si>
    <t>1.7.2.1.35.03.00.00.00 000</t>
  </si>
  <si>
    <t>Transferencias Diretas do FNDE ref. Programa Nac. de Alimentação Escolar  - PNAE</t>
  </si>
  <si>
    <t>1.7.2.1.35.04.00.00.00 000</t>
  </si>
  <si>
    <t>Transferencias Diretas do FNDE ref. Programa  Nac de Transporte Escolar - PNATE</t>
  </si>
  <si>
    <t>1.7.2.1.35.99.00.00.00 000</t>
  </si>
  <si>
    <t>OUTRAS TRANSFRENCIAS DO FUNDO NACIONAL DO DESEN.DA EDUCAÇÃO - FNDE</t>
  </si>
  <si>
    <t>1.7.2.1.35.99.00.04.00 000</t>
  </si>
  <si>
    <t>Educação Inclusiva - Direito à Diversidade</t>
  </si>
  <si>
    <t>1.7.2.1.35.99.00.07.00 000</t>
  </si>
  <si>
    <t>PAC II - Proinfância - Programa Proinfância - Construção de Creches</t>
  </si>
  <si>
    <t>1.7.2.1.35.99.00.08.00 000</t>
  </si>
  <si>
    <t>PAC II - Quadras - Programa de Construção de Quadras Poliesportivas</t>
  </si>
  <si>
    <t>1.7.2.1.35.99.00.10.00 000</t>
  </si>
  <si>
    <t>PROJOVEM - URBANO</t>
  </si>
  <si>
    <t>1.7.2.1.35.99.00.11.00 000</t>
  </si>
  <si>
    <t>Apoio a Creches</t>
  </si>
  <si>
    <t>TRANSFERENCIAS FINANCEIRAS DO ICMS - DESONERAÇÃO LC Nº 87/96</t>
  </si>
  <si>
    <t>1.7.2.1.36.00.01.00.00 000</t>
  </si>
  <si>
    <t>LC 87/96 - Próprio 55%</t>
  </si>
  <si>
    <t>1.7.2.1.36.00.02.00.00 000</t>
  </si>
  <si>
    <t>LC 87/96 - MDE 5%</t>
  </si>
  <si>
    <t>1.7.2.1.36.00.04.00.00 000</t>
  </si>
  <si>
    <t>LC 87/96 - ASPS - 15%</t>
  </si>
  <si>
    <t>1.7.2.1.36.00.05.00.00 000</t>
  </si>
  <si>
    <t>LC 87/96 -  FUNDEB 20%</t>
  </si>
  <si>
    <t>1.7.2.1.36.00.10.00.00 000</t>
  </si>
  <si>
    <t>1.7.2.1.99.00.00.00.00 000</t>
  </si>
  <si>
    <t>OUTRAS TRANSFERENCIAS DA UNIÃO</t>
  </si>
  <si>
    <t>1.7.2.2.00.00.00.00.00 000</t>
  </si>
  <si>
    <t>TRANSFERÊNCIA DOS ESTADOS</t>
  </si>
  <si>
    <t>1.7.2.2.01.00.00.00.00 000</t>
  </si>
  <si>
    <t>PARTICIPAÇÃO RECEITA ESTADO</t>
  </si>
  <si>
    <t>COTA-PARTE DO ICMS</t>
  </si>
  <si>
    <t>1.7.2.2.01.01.01.00.00 000</t>
  </si>
  <si>
    <t>1.1.1.2.04.31.02.00.00 000</t>
  </si>
  <si>
    <t>IRRF S/ REND. TRABALHO - ATIVOS/INATIVOS - DO PODER LEGISLATIVO</t>
  </si>
  <si>
    <t>1.1.1.2.04.31.02.01.00 000</t>
  </si>
  <si>
    <t>IRRF - Ativos/Inativos do Legislativo - Próprios 55%</t>
  </si>
  <si>
    <t>1.1.1.2.04.31.02.02.00 000</t>
  </si>
  <si>
    <t>IRRF - Ativos/Inativos do Legislativo - MDE 25%</t>
  </si>
  <si>
    <t>1.1.1.2.04.31.02.03.00 000</t>
  </si>
  <si>
    <t>IRRF - Ativos/Inativos do Legislativo - ASPS 15%</t>
  </si>
  <si>
    <t>1.1.1.2.04.31.02.04.00 000</t>
  </si>
  <si>
    <t>IRRF - Ativos/Inativos do Legislativo - MDE 5%</t>
  </si>
  <si>
    <t>1.1.1.2.04.31.05.00.00 000</t>
  </si>
  <si>
    <t>IRRF S/ REND. PENSIONISTAS PAGOS COM RECURSOS RPPS</t>
  </si>
  <si>
    <t>1.1.1.2.04.31.05.01.00 000</t>
  </si>
  <si>
    <t>IRRF - Pensionistas pagos pelo RPPS - Próprio 55%</t>
  </si>
  <si>
    <t>1.1.1.2.04.31.05.02.00 000</t>
  </si>
  <si>
    <t>IRRF - Pensionistas pagos pelo RPPS - MDE 25%</t>
  </si>
  <si>
    <t>1.1.1.2.04.31.05.03.00 000</t>
  </si>
  <si>
    <t>IRRF - Pensionistas pagos pelo RPPS - ASPS 15%</t>
  </si>
  <si>
    <t>1.1.1.2.04.31.05.04.00 000</t>
  </si>
  <si>
    <t>IRRF - Pensionistas pagos pelo RPPS - MDE 5%</t>
  </si>
  <si>
    <t>1.1.1.2.04.31.06.00.00 000</t>
  </si>
  <si>
    <t>IRRF S/ RENDIMENTOS - PREST. SERV. DE TERCEIROS PODER EXEC. /IND.</t>
  </si>
  <si>
    <t>1.1.1.2.04.31.06.01.00 000</t>
  </si>
  <si>
    <t>IRRF s/ Prestação Serviços Terceiros Poder Executivo/Indiretas - Próprio 55%</t>
  </si>
  <si>
    <t>1.1.1.2.04.31.06.02.00 000</t>
  </si>
  <si>
    <t>IRRF s/ Prestação Serviços Terceiros Poder Executivo/Indiretas - MDE 25%</t>
  </si>
  <si>
    <t>1.1.1.2.04.31.06.03.00 000</t>
  </si>
  <si>
    <t>IRRF s/ Prestação Serviços Terceiros Poder Executivo/Indiretas - ASPS 15%</t>
  </si>
  <si>
    <t>1.1.1.2.04.31.06.04.00 000</t>
  </si>
  <si>
    <t>IRRF s/ Prestação Serviços Terceiros Poder Executivo/Indiretas - MDE 5%</t>
  </si>
  <si>
    <t>1.1.1.2.04.31.07.00.00 000</t>
  </si>
  <si>
    <t>IRRF S/ RENDIMENTOS - PREST. SERV. DE TERCEIROS PODER LEGISLATIVO</t>
  </si>
  <si>
    <t>1.1.1.2.04.31.07.01.00 000</t>
  </si>
  <si>
    <t>IRRF s/ Prestação Serviços Terceiros Poder Legislativo - Próprio 55%</t>
  </si>
  <si>
    <t>1.1.1.2.04.31.07.02.00 000</t>
  </si>
  <si>
    <t>IRRF s/ Prestação Serviços Terceiros Poder Legislativo - MDE 25%</t>
  </si>
  <si>
    <t>1.1.1.2.04.31.07.03.00 000</t>
  </si>
  <si>
    <t>IRRF s/ Prestação Serviços Terceiros Poder Legislativo - ASPS 15%</t>
  </si>
  <si>
    <t>1.1.1.2.04.31.07.04.00 000</t>
  </si>
  <si>
    <t>IRRF s/ Prestação Serviços Terceiros Poder Legislativo - MDE 5%</t>
  </si>
  <si>
    <t>ITBI - IMP. S/ TRANSM. "INTER VIVOS" BENS IMÓV. E DTOS. REAIS S/ IMÓVEIS ITBI</t>
  </si>
  <si>
    <t>1.1.1.2.08.00.01.00.00 000</t>
  </si>
  <si>
    <t>ITBI - Próprio 55%</t>
  </si>
  <si>
    <t>1.1.1.2.08.00.02.00.00 000</t>
  </si>
  <si>
    <t>ITBI - MDE 25%</t>
  </si>
  <si>
    <t>1.1.1.2.08.00.03.00.00 000</t>
  </si>
  <si>
    <t>ITBI - ASPS 15%</t>
  </si>
  <si>
    <t>1.1.1.2.08.00.04.00.00 000</t>
  </si>
  <si>
    <t>ITBI - MDE 5%</t>
  </si>
  <si>
    <t>1.1.1.3.00.00.00.00.00 000</t>
  </si>
  <si>
    <t>IMPOSTO SOBRE PRODUÇÃO E CIRCULAÇÃO</t>
  </si>
  <si>
    <t>ISSQN - IMPOSTO SOBRE SERVIÇOS DE QUALQUER NATUREZA</t>
  </si>
  <si>
    <t>1.1.1.3.05.01.00.00.00 000</t>
  </si>
  <si>
    <t>IMPOSTO SOBRE SERVICOS E QUALQUER NATUREZA</t>
  </si>
  <si>
    <t>1.1.1.3.05.01.01.00.00 000</t>
  </si>
  <si>
    <t>ISSQN Próprio 55%</t>
  </si>
  <si>
    <t>1.1.1.3.05.01.02.00.00 000</t>
  </si>
  <si>
    <t>ISSQN - MDE 25%</t>
  </si>
  <si>
    <t>1.1.1.3.05.01.03.00.00 000</t>
  </si>
  <si>
    <t>ISSQN - ASPS 15%</t>
  </si>
  <si>
    <t>1.1.1.3.05.01.04.00.00 000</t>
  </si>
  <si>
    <t>ISSQN - MDE 5%</t>
  </si>
  <si>
    <t>1.1.2.1.00.00.00.00.00 000</t>
  </si>
  <si>
    <t>TAXAS PELO EXERCÍCIO DO PODER DE POLÍCIA</t>
  </si>
  <si>
    <t>1.1.2.1.17.00.00.00.00 000</t>
  </si>
  <si>
    <t>Taxa de Fiscalização de Vigilância Sanitária</t>
  </si>
  <si>
    <t>1.1.2.1.21.00.00.00.00 000</t>
  </si>
  <si>
    <t>Taxa de Controle e Fiscalização Ambiental</t>
  </si>
  <si>
    <t>1.1.2.1.25.00.00.00.00 000</t>
  </si>
  <si>
    <t>Taxa de Licença Func. Estabel. Comerc. Indust. Prestadora de Serviços - Alvará</t>
  </si>
  <si>
    <t>1.1.2.1.29.00.00.00.00 000</t>
  </si>
  <si>
    <t>Taxa de Licença para Execução de Obras</t>
  </si>
  <si>
    <t>1.1.2.1.36.00.00.00.00 000</t>
  </si>
  <si>
    <t>Taxa de Apreensão, Depósito ou Liberação de Animais</t>
  </si>
  <si>
    <t>1.1.2.2.00.00.00.00.00 000</t>
  </si>
  <si>
    <t>TAXAS PELA PRESTAÇÃO DE SERVIÇOS</t>
  </si>
  <si>
    <t>1.1.2.2.21.00.00.00.00 000</t>
  </si>
  <si>
    <t>Taxa de Serviços Cadastrais</t>
  </si>
  <si>
    <t>1.1.2.2.99.00.00.00.00 000</t>
  </si>
  <si>
    <t>OUTRAS TAXAS PELA PRESTAÇÃO DE SERVIÇOS</t>
  </si>
  <si>
    <t>1.1.2.2.99.00.04.00.00 000</t>
  </si>
  <si>
    <t>Taxas Emissão de Certidões</t>
  </si>
  <si>
    <t>1.1.2.2.99.00.06.00.00 000</t>
  </si>
  <si>
    <t>Taxas de Manutenção do Sistema Funerário Municipal - FUMSIF</t>
  </si>
  <si>
    <t>1.3.0.0.00.00.00.00.00 000</t>
  </si>
  <si>
    <t>RECEITA PATRIMONIAL</t>
  </si>
  <si>
    <t>RECEITAS IMOBILIÁRIAS</t>
  </si>
  <si>
    <t>1.3.1.1.00.00.00.00.00 000</t>
  </si>
  <si>
    <t>ALUGUÉIS</t>
  </si>
  <si>
    <t>1.3.1.1.00.00.04.00.00 000</t>
  </si>
  <si>
    <t>ALUGUÉIS DE IMÓVEIS PÚBLICOS</t>
  </si>
  <si>
    <t>1.3.1.1.00.00.04.01.00 000</t>
  </si>
  <si>
    <t>Aluguel de Imóveis Urbano (Mercado Público)</t>
  </si>
  <si>
    <t>1.3.1.1.00.00.04.04.00 000</t>
  </si>
  <si>
    <t>Aluguéis Diversos</t>
  </si>
  <si>
    <t>RECEITA DE VALORES MOBILIÁRIOS</t>
  </si>
  <si>
    <t>1.3.2.5.00.00.00.00.00 000</t>
  </si>
  <si>
    <t>REMUNERAÇÃO DE DEPÓSITOS BANCÁRIOS</t>
  </si>
  <si>
    <t>REMUNERAÇÃO DE DEPOSITOS DE RECURSOS VINCULADOS</t>
  </si>
  <si>
    <t>1.3.2.5.01.02.00.00.00 000</t>
  </si>
  <si>
    <t>Receita Remuneração Depósitos Bancários Recursos Vinculados - FUNDEB</t>
  </si>
  <si>
    <t>1.3.2.5.01.03.00.00.00 000</t>
  </si>
  <si>
    <t>RECEITA REMUNERAÇÃO DEPOSITOS BANCARIOS RECUROS VINCULADOS - FUNDO DE SAÚDE</t>
  </si>
  <si>
    <t>1.3.2.5.01.03.01.00.00 000</t>
  </si>
  <si>
    <t>RECEITA REM.DEP.BANC.REC.VINCULADOS - BLOCO DA ATENÇÃO BÁSICA</t>
  </si>
  <si>
    <t>1.3.2.5.01.03.01.01.00 000</t>
  </si>
  <si>
    <t>RECEITA REM.DEP.BANC.REC.VINCULADOS - PAB FIXO</t>
  </si>
  <si>
    <t>1.3.2.5.01.03.01.01.01 000</t>
  </si>
  <si>
    <t>Receita Rem.Dep.Banc.Rec.Vinculados - PAB FIxo</t>
  </si>
  <si>
    <t>1.3.2.5.01.03.01.02.00 000</t>
  </si>
  <si>
    <t>RECEITA REM.DEP.BANC.REC.VINCULADOS - PAB VARIÁVEL</t>
  </si>
  <si>
    <t>1.3.2.5.01.03.01.02.01 000</t>
  </si>
  <si>
    <t>Receita Rem.Dep.Banc.Rec.Vinculados - Programa  de Saúde  da Família - PSF</t>
  </si>
  <si>
    <t>1.3.2.5.01.03.01.02.02 000</t>
  </si>
  <si>
    <t>DESCR_GESTAO</t>
  </si>
  <si>
    <t>DESCR_GRUPO_CONTAB</t>
  </si>
  <si>
    <t>SALDO_REALIZAR</t>
  </si>
  <si>
    <t>Consolidado</t>
  </si>
  <si>
    <t>1.7.2.2.01.02.01.00.00 000</t>
  </si>
  <si>
    <t>Cota-Parte do IPVA - Próprio 55%</t>
  </si>
  <si>
    <t>1.7.2.2.01.02.02.00.00 000</t>
  </si>
  <si>
    <t>Cota-Parte do IPVA - MDE 5%</t>
  </si>
  <si>
    <t>1.7.2.2.01.02.03.00.00 000</t>
  </si>
  <si>
    <t>Cota-Parte do IPVA - ASPS 15%</t>
  </si>
  <si>
    <t>1.7.2.2.01.02.04.00.00 000</t>
  </si>
  <si>
    <t>Cota-Parte do IPVA - FUNDEB - 20%</t>
  </si>
  <si>
    <t>1.7.2.2.01.02.10.00.00 000</t>
  </si>
  <si>
    <t>COTA-PARTE DO IPI SOBRE EXPORTACAO</t>
  </si>
  <si>
    <t>1.7.2.2.01.04.01.00.00 000</t>
  </si>
  <si>
    <t>Cota-Parte do IPI/Exportação - Próprio 55%</t>
  </si>
  <si>
    <t>1.7.2.2.01.04.02.00.00 000</t>
  </si>
  <si>
    <t>Cota-Parte do IPI/Exportação - MDE 5%</t>
  </si>
  <si>
    <t>1.7.2.2.01.04.04.00.00 000</t>
  </si>
  <si>
    <t>Cota parte do IPI/Exportação - ASPS 15%</t>
  </si>
  <si>
    <t>1.7.2.2.01.04.05.00.00 000</t>
  </si>
  <si>
    <t>Cota-Parte do IPI/Exportação - FUNDEB 20%</t>
  </si>
  <si>
    <t>1.7.2.2.01.04.10.00.00 000</t>
  </si>
  <si>
    <t>Cota-Parte do IPI/EXPORTAÇÃO - MDE 5%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</si>
</sst>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#.00"/>
    <numFmt numFmtId="185" formatCode="#,##0.00_ ;\-#,##0.00\ "/>
    <numFmt numFmtId="186" formatCode="#,##0.00\ ;&quot; (&quot;#,##0.00\);&quot; -&quot;#\ ;@\ "/>
  </numFmts>
  <fonts count="33">
    <font>
      <sz val="10"/>
      <name val="Arial"/>
      <family val="0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8"/>
      <color indexed="12"/>
      <name val="MS Sans Serif"/>
      <family val="0"/>
    </font>
    <font>
      <b/>
      <sz val="9"/>
      <color indexed="8"/>
      <name val="Tahoma"/>
      <family val="2"/>
    </font>
    <font>
      <b/>
      <sz val="8"/>
      <color indexed="8"/>
      <name val="MS Sans Serif"/>
      <family val="2"/>
    </font>
    <font>
      <sz val="10"/>
      <color indexed="48"/>
      <name val="Tahoma"/>
      <family val="2"/>
    </font>
    <font>
      <sz val="7.6"/>
      <color indexed="8"/>
      <name val="MS Sans Serif"/>
      <family val="2"/>
    </font>
    <font>
      <sz val="10"/>
      <color indexed="8"/>
      <name val="Arial"/>
      <family val="2"/>
    </font>
    <font>
      <b/>
      <sz val="7.6"/>
      <color indexed="8"/>
      <name val="MS Sans Serif"/>
      <family val="2"/>
    </font>
    <font>
      <sz val="10"/>
      <color indexed="48"/>
      <name val="Arial"/>
      <family val="2"/>
    </font>
    <font>
      <sz val="10"/>
      <name val="Tahoma"/>
      <family val="2"/>
    </font>
    <font>
      <b/>
      <sz val="8"/>
      <name val="MS Sans Serif"/>
      <family val="2"/>
    </font>
    <font>
      <b/>
      <sz val="7.6"/>
      <name val="MS Sans Serif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.6"/>
      <name val="MS Sans Serif"/>
      <family val="2"/>
    </font>
    <font>
      <sz val="8"/>
      <name val="Arial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sz val="12"/>
      <name val="Tahoma"/>
      <family val="2"/>
    </font>
    <font>
      <sz val="8"/>
      <color indexed="8"/>
      <name val="MS Sans Serif"/>
      <family val="0"/>
    </font>
    <font>
      <sz val="8"/>
      <name val="MS Sans Serif"/>
      <family val="0"/>
    </font>
    <font>
      <sz val="8"/>
      <name val="Tahoma"/>
      <family val="2"/>
    </font>
    <font>
      <b/>
      <sz val="7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184" fontId="1" fillId="0" borderId="1" xfId="0" applyNumberFormat="1" applyFont="1" applyFill="1" applyBorder="1" applyAlignment="1">
      <alignment horizontal="right"/>
    </xf>
    <xf numFmtId="184" fontId="1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3" fillId="4" borderId="0" xfId="0" applyFont="1" applyFill="1" applyAlignment="1">
      <alignment/>
    </xf>
    <xf numFmtId="4" fontId="4" fillId="0" borderId="4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" fontId="8" fillId="5" borderId="6" xfId="0" applyNumberFormat="1" applyFont="1" applyFill="1" applyBorder="1" applyAlignment="1">
      <alignment horizontal="right"/>
    </xf>
    <xf numFmtId="4" fontId="7" fillId="3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84" fontId="1" fillId="6" borderId="0" xfId="0" applyNumberFormat="1" applyFont="1" applyFill="1" applyBorder="1" applyAlignment="1">
      <alignment horizontal="right"/>
    </xf>
    <xf numFmtId="177" fontId="2" fillId="4" borderId="0" xfId="18" applyFont="1" applyFill="1" applyBorder="1" applyAlignment="1" applyProtection="1">
      <alignment/>
      <protection/>
    </xf>
    <xf numFmtId="185" fontId="6" fillId="2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177" fontId="7" fillId="4" borderId="7" xfId="18" applyFont="1" applyFill="1" applyBorder="1" applyAlignment="1" applyProtection="1">
      <alignment horizontal="center"/>
      <protection/>
    </xf>
    <xf numFmtId="0" fontId="7" fillId="4" borderId="8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8" fillId="5" borderId="6" xfId="0" applyFont="1" applyFill="1" applyBorder="1" applyAlignment="1">
      <alignment horizontal="left"/>
    </xf>
    <xf numFmtId="4" fontId="7" fillId="3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/>
    </xf>
    <xf numFmtId="0" fontId="4" fillId="4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0" fontId="11" fillId="4" borderId="7" xfId="0" applyFont="1" applyFill="1" applyBorder="1" applyAlignment="1">
      <alignment horizontal="left"/>
    </xf>
    <xf numFmtId="0" fontId="11" fillId="4" borderId="7" xfId="0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12" fillId="0" borderId="10" xfId="0" applyFont="1" applyFill="1" applyBorder="1" applyAlignment="1">
      <alignment horizontal="left" indent="2"/>
    </xf>
    <xf numFmtId="185" fontId="13" fillId="0" borderId="5" xfId="0" applyNumberFormat="1" applyFont="1" applyFill="1" applyBorder="1" applyAlignment="1">
      <alignment/>
    </xf>
    <xf numFmtId="185" fontId="13" fillId="0" borderId="0" xfId="18" applyNumberFormat="1" applyFont="1" applyFill="1" applyBorder="1" applyAlignment="1" applyProtection="1">
      <alignment/>
      <protection/>
    </xf>
    <xf numFmtId="185" fontId="13" fillId="0" borderId="11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indent="1"/>
    </xf>
    <xf numFmtId="4" fontId="6" fillId="0" borderId="0" xfId="18" applyNumberFormat="1" applyFont="1" applyFill="1" applyBorder="1" applyAlignment="1" applyProtection="1">
      <alignment/>
      <protection/>
    </xf>
    <xf numFmtId="0" fontId="15" fillId="7" borderId="8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/>
    </xf>
    <xf numFmtId="4" fontId="13" fillId="0" borderId="0" xfId="18" applyNumberFormat="1" applyFont="1" applyFill="1" applyBorder="1" applyAlignment="1" applyProtection="1">
      <alignment/>
      <protection/>
    </xf>
    <xf numFmtId="0" fontId="15" fillId="4" borderId="8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4" fontId="11" fillId="4" borderId="7" xfId="0" applyNumberFormat="1" applyFont="1" applyFill="1" applyBorder="1" applyAlignment="1">
      <alignment/>
    </xf>
    <xf numFmtId="0" fontId="15" fillId="7" borderId="7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85" fontId="6" fillId="0" borderId="5" xfId="0" applyNumberFormat="1" applyFont="1" applyFill="1" applyBorder="1" applyAlignment="1">
      <alignment/>
    </xf>
    <xf numFmtId="185" fontId="6" fillId="0" borderId="0" xfId="18" applyNumberFormat="1" applyFont="1" applyFill="1" applyBorder="1" applyAlignment="1" applyProtection="1">
      <alignment horizontal="right"/>
      <protection/>
    </xf>
    <xf numFmtId="0" fontId="11" fillId="7" borderId="7" xfId="0" applyFont="1" applyFill="1" applyBorder="1" applyAlignment="1">
      <alignment/>
    </xf>
    <xf numFmtId="0" fontId="11" fillId="6" borderId="7" xfId="0" applyFont="1" applyFill="1" applyBorder="1" applyAlignment="1">
      <alignment horizontal="left"/>
    </xf>
    <xf numFmtId="0" fontId="15" fillId="7" borderId="6" xfId="0" applyFont="1" applyFill="1" applyBorder="1" applyAlignment="1">
      <alignment horizontal="center"/>
    </xf>
    <xf numFmtId="185" fontId="6" fillId="0" borderId="10" xfId="0" applyNumberFormat="1" applyFont="1" applyFill="1" applyBorder="1" applyAlignment="1">
      <alignment horizontal="left" indent="2"/>
    </xf>
    <xf numFmtId="185" fontId="6" fillId="0" borderId="11" xfId="0" applyNumberFormat="1" applyFont="1" applyFill="1" applyBorder="1" applyAlignment="1">
      <alignment/>
    </xf>
    <xf numFmtId="4" fontId="11" fillId="4" borderId="7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indent="1"/>
    </xf>
    <xf numFmtId="0" fontId="16" fillId="7" borderId="7" xfId="0" applyFont="1" applyFill="1" applyBorder="1" applyAlignment="1">
      <alignment/>
    </xf>
    <xf numFmtId="0" fontId="16" fillId="7" borderId="0" xfId="0" applyFont="1" applyFill="1" applyAlignment="1">
      <alignment/>
    </xf>
    <xf numFmtId="0" fontId="6" fillId="0" borderId="10" xfId="0" applyFont="1" applyFill="1" applyBorder="1" applyAlignment="1">
      <alignment horizontal="left" indent="2"/>
    </xf>
    <xf numFmtId="185" fontId="6" fillId="0" borderId="0" xfId="18" applyNumberFormat="1" applyFont="1" applyFill="1" applyBorder="1" applyAlignment="1" applyProtection="1">
      <alignment/>
      <protection/>
    </xf>
    <xf numFmtId="185" fontId="6" fillId="0" borderId="0" xfId="0" applyNumberFormat="1" applyFont="1" applyFill="1" applyBorder="1" applyAlignment="1">
      <alignment/>
    </xf>
    <xf numFmtId="185" fontId="6" fillId="0" borderId="4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indent="2"/>
    </xf>
    <xf numFmtId="184" fontId="11" fillId="4" borderId="7" xfId="0" applyNumberFormat="1" applyFont="1" applyFill="1" applyBorder="1" applyAlignment="1">
      <alignment horizontal="left"/>
    </xf>
    <xf numFmtId="185" fontId="6" fillId="0" borderId="5" xfId="18" applyNumberFormat="1" applyFont="1" applyFill="1" applyBorder="1" applyAlignment="1" applyProtection="1">
      <alignment horizontal="right"/>
      <protection/>
    </xf>
    <xf numFmtId="185" fontId="6" fillId="0" borderId="4" xfId="18" applyNumberFormat="1" applyFont="1" applyFill="1" applyBorder="1" applyAlignment="1" applyProtection="1">
      <alignment horizontal="right"/>
      <protection/>
    </xf>
    <xf numFmtId="4" fontId="7" fillId="3" borderId="0" xfId="0" applyNumberFormat="1" applyFont="1" applyFill="1" applyBorder="1" applyAlignment="1">
      <alignment/>
    </xf>
    <xf numFmtId="177" fontId="2" fillId="4" borderId="7" xfId="18" applyFont="1" applyFill="1" applyBorder="1" applyAlignment="1" applyProtection="1">
      <alignment/>
      <protection/>
    </xf>
    <xf numFmtId="4" fontId="2" fillId="4" borderId="0" xfId="0" applyNumberFormat="1" applyFont="1" applyFill="1" applyBorder="1" applyAlignment="1">
      <alignment/>
    </xf>
    <xf numFmtId="0" fontId="8" fillId="5" borderId="6" xfId="0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left" indent="2"/>
    </xf>
    <xf numFmtId="0" fontId="17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indent="1"/>
    </xf>
    <xf numFmtId="0" fontId="19" fillId="0" borderId="10" xfId="0" applyFont="1" applyFill="1" applyBorder="1" applyAlignment="1">
      <alignment horizontal="left" indent="2"/>
    </xf>
    <xf numFmtId="185" fontId="13" fillId="0" borderId="0" xfId="0" applyNumberFormat="1" applyFont="1" applyFill="1" applyBorder="1" applyAlignment="1">
      <alignment/>
    </xf>
    <xf numFmtId="185" fontId="20" fillId="0" borderId="0" xfId="0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177" fontId="4" fillId="3" borderId="0" xfId="18" applyFont="1" applyFill="1" applyBorder="1" applyAlignment="1" applyProtection="1">
      <alignment/>
      <protection/>
    </xf>
    <xf numFmtId="0" fontId="8" fillId="8" borderId="6" xfId="0" applyFont="1" applyFill="1" applyBorder="1" applyAlignment="1">
      <alignment horizontal="left"/>
    </xf>
    <xf numFmtId="185" fontId="19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 indent="2"/>
    </xf>
    <xf numFmtId="0" fontId="11" fillId="4" borderId="0" xfId="0" applyFont="1" applyFill="1" applyBorder="1" applyAlignment="1">
      <alignment/>
    </xf>
    <xf numFmtId="0" fontId="8" fillId="9" borderId="6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indent="3"/>
    </xf>
    <xf numFmtId="0" fontId="0" fillId="0" borderId="12" xfId="0" applyFont="1" applyFill="1" applyBorder="1" applyAlignment="1">
      <alignment/>
    </xf>
    <xf numFmtId="185" fontId="0" fillId="0" borderId="13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0" fillId="0" borderId="14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left" indent="3"/>
    </xf>
    <xf numFmtId="0" fontId="16" fillId="4" borderId="0" xfId="0" applyFont="1" applyFill="1" applyAlignment="1">
      <alignment/>
    </xf>
    <xf numFmtId="0" fontId="16" fillId="4" borderId="0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185" fontId="6" fillId="0" borderId="7" xfId="18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5" fontId="6" fillId="0" borderId="7" xfId="0" applyNumberFormat="1" applyFont="1" applyFill="1" applyBorder="1" applyAlignment="1">
      <alignment/>
    </xf>
    <xf numFmtId="177" fontId="7" fillId="3" borderId="0" xfId="18" applyFont="1" applyFill="1" applyBorder="1" applyAlignment="1" applyProtection="1">
      <alignment/>
      <protection/>
    </xf>
    <xf numFmtId="0" fontId="23" fillId="7" borderId="0" xfId="0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center"/>
    </xf>
    <xf numFmtId="185" fontId="6" fillId="2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186" fontId="24" fillId="4" borderId="0" xfId="0" applyNumberFormat="1" applyFont="1" applyFill="1" applyBorder="1" applyAlignment="1">
      <alignment/>
    </xf>
    <xf numFmtId="177" fontId="24" fillId="4" borderId="0" xfId="18" applyFont="1" applyFill="1" applyBorder="1" applyAlignment="1" applyProtection="1">
      <alignment/>
      <protection/>
    </xf>
    <xf numFmtId="0" fontId="26" fillId="4" borderId="0" xfId="0" applyFont="1" applyFill="1" applyBorder="1" applyAlignment="1">
      <alignment/>
    </xf>
    <xf numFmtId="0" fontId="16" fillId="3" borderId="0" xfId="0" applyFont="1" applyFill="1" applyAlignment="1">
      <alignment/>
    </xf>
    <xf numFmtId="4" fontId="24" fillId="4" borderId="0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5" fillId="4" borderId="0" xfId="0" applyFont="1" applyFill="1" applyBorder="1" applyAlignment="1">
      <alignment/>
    </xf>
    <xf numFmtId="4" fontId="25" fillId="4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2" borderId="0" xfId="0" applyFont="1" applyFill="1" applyAlignment="1">
      <alignment/>
    </xf>
    <xf numFmtId="0" fontId="27" fillId="3" borderId="0" xfId="0" applyFont="1" applyFill="1" applyAlignment="1">
      <alignment/>
    </xf>
    <xf numFmtId="0" fontId="27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29" fillId="3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8" fillId="5" borderId="6" xfId="0" applyFont="1" applyFill="1" applyBorder="1" applyAlignment="1">
      <alignment horizontal="right"/>
    </xf>
    <xf numFmtId="4" fontId="16" fillId="2" borderId="0" xfId="0" applyNumberFormat="1" applyFont="1" applyFill="1" applyAlignment="1">
      <alignment/>
    </xf>
    <xf numFmtId="4" fontId="4" fillId="2" borderId="0" xfId="0" applyNumberFormat="1" applyFont="1" applyFill="1" applyBorder="1" applyAlignment="1">
      <alignment/>
    </xf>
    <xf numFmtId="4" fontId="4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0" fontId="30" fillId="0" borderId="6" xfId="0" applyFont="1" applyFill="1" applyBorder="1" applyAlignment="1">
      <alignment horizontal="left"/>
    </xf>
    <xf numFmtId="185" fontId="13" fillId="2" borderId="0" xfId="0" applyNumberFormat="1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185" fontId="20" fillId="0" borderId="7" xfId="0" applyNumberFormat="1" applyFont="1" applyFill="1" applyBorder="1" applyAlignment="1">
      <alignment horizontal="right"/>
    </xf>
    <xf numFmtId="185" fontId="20" fillId="0" borderId="8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left"/>
    </xf>
    <xf numFmtId="185" fontId="20" fillId="0" borderId="3" xfId="18" applyNumberFormat="1" applyFont="1" applyFill="1" applyBorder="1" applyAlignment="1" applyProtection="1">
      <alignment horizontal="right"/>
      <protection/>
    </xf>
    <xf numFmtId="185" fontId="20" fillId="0" borderId="2" xfId="18" applyNumberFormat="1" applyFont="1" applyFill="1" applyBorder="1" applyAlignment="1" applyProtection="1">
      <alignment horizontal="right"/>
      <protection/>
    </xf>
    <xf numFmtId="185" fontId="20" fillId="0" borderId="17" xfId="18" applyNumberFormat="1" applyFont="1" applyFill="1" applyBorder="1" applyAlignment="1" applyProtection="1">
      <alignment horizontal="right"/>
      <protection/>
    </xf>
    <xf numFmtId="0" fontId="21" fillId="0" borderId="10" xfId="0" applyFont="1" applyFill="1" applyBorder="1" applyAlignment="1">
      <alignment horizontal="left" indent="2"/>
    </xf>
    <xf numFmtId="185" fontId="0" fillId="0" borderId="5" xfId="0" applyNumberFormat="1" applyFont="1" applyFill="1" applyBorder="1" applyAlignment="1">
      <alignment/>
    </xf>
    <xf numFmtId="185" fontId="0" fillId="0" borderId="0" xfId="18" applyNumberFormat="1" applyFont="1" applyFill="1" applyBorder="1" applyAlignment="1" applyProtection="1">
      <alignment/>
      <protection/>
    </xf>
    <xf numFmtId="185" fontId="0" fillId="0" borderId="11" xfId="0" applyNumberFormat="1" applyFont="1" applyFill="1" applyBorder="1" applyAlignment="1">
      <alignment/>
    </xf>
    <xf numFmtId="0" fontId="21" fillId="0" borderId="4" xfId="0" applyFont="1" applyFill="1" applyBorder="1" applyAlignment="1">
      <alignment horizontal="left" indent="2"/>
    </xf>
    <xf numFmtId="185" fontId="0" fillId="0" borderId="10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 horizontal="left" indent="2"/>
    </xf>
    <xf numFmtId="0" fontId="32" fillId="0" borderId="10" xfId="0" applyFont="1" applyFill="1" applyBorder="1" applyAlignment="1">
      <alignment horizontal="left" indent="1"/>
    </xf>
    <xf numFmtId="185" fontId="20" fillId="0" borderId="5" xfId="0" applyNumberFormat="1" applyFont="1" applyFill="1" applyBorder="1" applyAlignment="1">
      <alignment/>
    </xf>
    <xf numFmtId="185" fontId="20" fillId="0" borderId="0" xfId="18" applyNumberFormat="1" applyFont="1" applyFill="1" applyBorder="1" applyAlignment="1" applyProtection="1">
      <alignment horizontal="right"/>
      <protection/>
    </xf>
    <xf numFmtId="185" fontId="20" fillId="0" borderId="10" xfId="18" applyNumberFormat="1" applyFont="1" applyFill="1" applyBorder="1" applyAlignment="1" applyProtection="1">
      <alignment horizontal="right"/>
      <protection/>
    </xf>
    <xf numFmtId="185" fontId="0" fillId="2" borderId="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185" fontId="6" fillId="0" borderId="7" xfId="0" applyNumberFormat="1" applyFont="1" applyFill="1" applyBorder="1" applyAlignment="1">
      <alignment/>
    </xf>
    <xf numFmtId="185" fontId="6" fillId="0" borderId="16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/>
    </xf>
    <xf numFmtId="0" fontId="22" fillId="0" borderId="1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85" fontId="6" fillId="0" borderId="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center"/>
    </xf>
    <xf numFmtId="2" fontId="25" fillId="4" borderId="0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0</xdr:rowOff>
    </xdr:from>
    <xdr:to>
      <xdr:col>4</xdr:col>
      <xdr:colOff>800100</xdr:colOff>
      <xdr:row>3</xdr:row>
      <xdr:rowOff>47625</xdr:rowOff>
    </xdr:to>
    <xdr:pic>
      <xdr:nvPicPr>
        <xdr:cNvPr id="1" name="Picture 2" descr="logo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90500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85</xdr:row>
      <xdr:rowOff>38100</xdr:rowOff>
    </xdr:from>
    <xdr:to>
      <xdr:col>0</xdr:col>
      <xdr:colOff>1238250</xdr:colOff>
      <xdr:row>87</xdr:row>
      <xdr:rowOff>171450</xdr:rowOff>
    </xdr:to>
    <xdr:pic>
      <xdr:nvPicPr>
        <xdr:cNvPr id="2" name="Picture 4" descr="logo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335125"/>
          <a:ext cx="1209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sep%20Janei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zembr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nstrativo "/>
      <sheetName val="RECEITA"/>
      <sheetName val="DESPESA"/>
      <sheetName val="Plan1"/>
    </sheetNames>
    <sheetDataSet>
      <sheetData sheetId="2">
        <row r="1">
          <cell r="A1" t="str">
            <v>NATUREZA</v>
          </cell>
          <cell r="B1" t="str">
            <v>DESCRICAO_NATUREZA</v>
          </cell>
          <cell r="C1" t="str">
            <v>NIVEL</v>
          </cell>
          <cell r="D1" t="str">
            <v>DOTACAO_INICIAL</v>
          </cell>
          <cell r="E1" t="str">
            <v>DOTACAO_ATUAL</v>
          </cell>
          <cell r="F1" t="str">
            <v>EMPENHADO_MES</v>
          </cell>
          <cell r="G1" t="str">
            <v>EMPENHADO_ANO</v>
          </cell>
          <cell r="H1" t="str">
            <v>LIQUIDADO_MES</v>
          </cell>
          <cell r="I1" t="str">
            <v>LIQUIDADO_ANO</v>
          </cell>
          <cell r="J1" t="str">
            <v>PAGOS_MES</v>
          </cell>
          <cell r="K1" t="str">
            <v>PAGOS_ANO</v>
          </cell>
          <cell r="L1" t="str">
            <v>SALDO_LIQUIDAR</v>
          </cell>
          <cell r="M1" t="str">
            <v>SALDO_PAGAR</v>
          </cell>
          <cell r="N1" t="str">
            <v>SALDO_DOTACAO</v>
          </cell>
        </row>
        <row r="2">
          <cell r="A2" t="str">
            <v> DESPESA</v>
          </cell>
          <cell r="B2" t="str">
            <v> DESPESA</v>
          </cell>
          <cell r="C2">
            <v>1</v>
          </cell>
          <cell r="D2">
            <v>647498048.6</v>
          </cell>
          <cell r="E2">
            <v>688952950.86</v>
          </cell>
          <cell r="F2">
            <v>42237907.96</v>
          </cell>
          <cell r="G2">
            <v>380156530.11</v>
          </cell>
          <cell r="H2">
            <v>35691312.57</v>
          </cell>
          <cell r="I2">
            <v>320506507.5</v>
          </cell>
          <cell r="J2">
            <v>36240628.37</v>
          </cell>
          <cell r="K2">
            <v>300040721.23</v>
          </cell>
          <cell r="L2">
            <v>59650022.61</v>
          </cell>
          <cell r="M2">
            <v>80115808.88</v>
          </cell>
          <cell r="N2">
            <v>308796420.75</v>
          </cell>
        </row>
        <row r="3">
          <cell r="A3" t="str">
            <v>3.0.00.00.00.00.00.00</v>
          </cell>
          <cell r="B3" t="str">
            <v>DESPESAS CORRENTES</v>
          </cell>
          <cell r="C3">
            <v>2</v>
          </cell>
          <cell r="D3">
            <v>408826490.15</v>
          </cell>
          <cell r="E3">
            <v>448725248.2</v>
          </cell>
          <cell r="F3">
            <v>24868372.39</v>
          </cell>
          <cell r="G3">
            <v>320050159.87</v>
          </cell>
          <cell r="H3">
            <v>33442593.91</v>
          </cell>
          <cell r="I3">
            <v>302710947.59</v>
          </cell>
          <cell r="J3">
            <v>34073874.05</v>
          </cell>
          <cell r="K3">
            <v>282978139.53</v>
          </cell>
          <cell r="L3">
            <v>17339212.28</v>
          </cell>
          <cell r="M3">
            <v>37072020.34</v>
          </cell>
          <cell r="N3">
            <v>128675088.33</v>
          </cell>
        </row>
        <row r="4">
          <cell r="A4" t="str">
            <v>3.1.00.00.00.00.00.00</v>
          </cell>
          <cell r="B4" t="str">
            <v>PESSOAL E ENCARGOS SOCIAIS</v>
          </cell>
          <cell r="C4">
            <v>2</v>
          </cell>
          <cell r="D4">
            <v>217282309.85</v>
          </cell>
          <cell r="E4">
            <v>215973725.76</v>
          </cell>
          <cell r="F4">
            <v>16378396.72</v>
          </cell>
          <cell r="G4">
            <v>164438871.83</v>
          </cell>
          <cell r="H4">
            <v>16621237.92</v>
          </cell>
          <cell r="I4">
            <v>164311316</v>
          </cell>
          <cell r="J4">
            <v>16466732.68</v>
          </cell>
          <cell r="K4">
            <v>149351533.41</v>
          </cell>
          <cell r="L4">
            <v>127555.83</v>
          </cell>
          <cell r="M4">
            <v>15087338.42</v>
          </cell>
          <cell r="N4">
            <v>51534853.93</v>
          </cell>
        </row>
        <row r="5">
          <cell r="A5" t="str">
            <v>3.1.90.00.00.00.00.00</v>
          </cell>
          <cell r="B5" t="str">
            <v>APLICAÇÕES DIRETAS</v>
          </cell>
          <cell r="C5">
            <v>2</v>
          </cell>
          <cell r="D5">
            <v>193065705</v>
          </cell>
          <cell r="E5">
            <v>191612120.91</v>
          </cell>
          <cell r="F5">
            <v>14427421.81</v>
          </cell>
          <cell r="G5">
            <v>145782034.49</v>
          </cell>
          <cell r="H5">
            <v>14670263.01</v>
          </cell>
          <cell r="I5">
            <v>145654478.66</v>
          </cell>
          <cell r="J5">
            <v>14519106</v>
          </cell>
          <cell r="K5">
            <v>132613864.31</v>
          </cell>
          <cell r="L5">
            <v>127555.83</v>
          </cell>
          <cell r="M5">
            <v>13168170.18</v>
          </cell>
          <cell r="N5">
            <v>45830086.42</v>
          </cell>
        </row>
        <row r="6">
          <cell r="A6" t="str">
            <v>3.1.90.01.00.00.00.00</v>
          </cell>
          <cell r="B6" t="str">
            <v>APOSENTADORIAS, RESERVA REMUNERADA E REFORMAS</v>
          </cell>
          <cell r="C6">
            <v>2</v>
          </cell>
          <cell r="D6">
            <v>800000</v>
          </cell>
          <cell r="E6">
            <v>800000</v>
          </cell>
          <cell r="F6">
            <v>45678.26</v>
          </cell>
          <cell r="G6">
            <v>537301.87</v>
          </cell>
          <cell r="H6">
            <v>45678.26</v>
          </cell>
          <cell r="I6">
            <v>537301.87</v>
          </cell>
          <cell r="J6">
            <v>45678.26</v>
          </cell>
          <cell r="K6">
            <v>537301.87</v>
          </cell>
          <cell r="L6">
            <v>0</v>
          </cell>
          <cell r="M6">
            <v>0</v>
          </cell>
          <cell r="N6">
            <v>262698.13</v>
          </cell>
        </row>
        <row r="7">
          <cell r="A7" t="str">
            <v>3.1.90.03.00.00.00.00</v>
          </cell>
          <cell r="B7" t="str">
            <v>PENSÕES</v>
          </cell>
          <cell r="C7">
            <v>2</v>
          </cell>
          <cell r="D7">
            <v>186581</v>
          </cell>
          <cell r="E7">
            <v>256581</v>
          </cell>
          <cell r="F7">
            <v>25521.04</v>
          </cell>
          <cell r="G7">
            <v>256457.12</v>
          </cell>
          <cell r="H7">
            <v>25521.04</v>
          </cell>
          <cell r="I7">
            <v>256457.12</v>
          </cell>
          <cell r="J7">
            <v>25608.1</v>
          </cell>
          <cell r="K7">
            <v>230936.08</v>
          </cell>
          <cell r="L7">
            <v>0</v>
          </cell>
          <cell r="M7">
            <v>25521.04</v>
          </cell>
          <cell r="N7">
            <v>123.88</v>
          </cell>
        </row>
        <row r="8">
          <cell r="A8" t="str">
            <v>3.1.90.04.00.00.00.00</v>
          </cell>
          <cell r="B8" t="str">
            <v>CONTRATAÇÃO POR TEMPO DETERMINADO</v>
          </cell>
          <cell r="C8">
            <v>2</v>
          </cell>
          <cell r="D8">
            <v>11185800</v>
          </cell>
          <cell r="E8">
            <v>14182439.88</v>
          </cell>
          <cell r="F8">
            <v>1033668</v>
          </cell>
          <cell r="G8">
            <v>9347327.33</v>
          </cell>
          <cell r="H8">
            <v>1035295.52</v>
          </cell>
          <cell r="I8">
            <v>9340730.01</v>
          </cell>
          <cell r="J8">
            <v>1013992.76</v>
          </cell>
          <cell r="K8">
            <v>8315223.68</v>
          </cell>
          <cell r="L8">
            <v>6597.32</v>
          </cell>
          <cell r="M8">
            <v>1032103.65</v>
          </cell>
          <cell r="N8">
            <v>4835112.55</v>
          </cell>
        </row>
        <row r="9">
          <cell r="A9" t="str">
            <v>3.1.90.05.00.00.00.00</v>
          </cell>
          <cell r="B9" t="str">
            <v>OUTROS BENEFÍCIOS PREVIDÊNCIARIOS</v>
          </cell>
          <cell r="C9">
            <v>2</v>
          </cell>
          <cell r="D9">
            <v>1000</v>
          </cell>
          <cell r="E9">
            <v>1000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1000</v>
          </cell>
        </row>
        <row r="10">
          <cell r="A10" t="str">
            <v>3.1.90.09.00.00.00.00</v>
          </cell>
          <cell r="B10" t="str">
            <v>SALÁRIO-FAMÍLIA</v>
          </cell>
          <cell r="C10">
            <v>2</v>
          </cell>
          <cell r="D10">
            <v>242157</v>
          </cell>
          <cell r="E10">
            <v>246257</v>
          </cell>
          <cell r="F10">
            <v>10761.17</v>
          </cell>
          <cell r="G10">
            <v>113139.94</v>
          </cell>
          <cell r="H10">
            <v>10761.17</v>
          </cell>
          <cell r="I10">
            <v>113139.94</v>
          </cell>
          <cell r="J10">
            <v>10457.29</v>
          </cell>
          <cell r="K10">
            <v>102137.2</v>
          </cell>
          <cell r="L10">
            <v>0</v>
          </cell>
          <cell r="M10">
            <v>11002.74</v>
          </cell>
          <cell r="N10">
            <v>133117.06</v>
          </cell>
        </row>
        <row r="11">
          <cell r="A11" t="str">
            <v>3.1.90.11.00.00.00.00</v>
          </cell>
          <cell r="B11" t="str">
            <v>VENCIMENTOS E VANTAGENS FIXAS P/ CIVIL</v>
          </cell>
          <cell r="C11">
            <v>2</v>
          </cell>
          <cell r="D11">
            <v>148002454</v>
          </cell>
          <cell r="E11">
            <v>144926502.74</v>
          </cell>
          <cell r="F11">
            <v>11224752.39</v>
          </cell>
          <cell r="G11">
            <v>112908558.22</v>
          </cell>
          <cell r="H11">
            <v>11405979.42</v>
          </cell>
          <cell r="I11">
            <v>112867807.96</v>
          </cell>
          <cell r="J11">
            <v>11376585.18</v>
          </cell>
          <cell r="K11">
            <v>102250938.96</v>
          </cell>
          <cell r="L11">
            <v>40750.26</v>
          </cell>
          <cell r="M11">
            <v>10657619.26</v>
          </cell>
          <cell r="N11">
            <v>32017944.52</v>
          </cell>
        </row>
        <row r="12">
          <cell r="A12" t="str">
            <v>3.1.90.13.00.00.00.00</v>
          </cell>
          <cell r="B12" t="str">
            <v>OBRIGAÇÕES PATRONAIS</v>
          </cell>
          <cell r="C12">
            <v>2</v>
          </cell>
          <cell r="D12">
            <v>13050208</v>
          </cell>
          <cell r="E12">
            <v>13075651.64</v>
          </cell>
          <cell r="F12">
            <v>1067214.06</v>
          </cell>
          <cell r="G12">
            <v>9676833.55</v>
          </cell>
          <cell r="H12">
            <v>1067214.06</v>
          </cell>
          <cell r="I12">
            <v>9676832.73</v>
          </cell>
          <cell r="J12">
            <v>980238.83</v>
          </cell>
          <cell r="K12">
            <v>8686384.11</v>
          </cell>
          <cell r="L12">
            <v>0.82</v>
          </cell>
          <cell r="M12">
            <v>990449.44</v>
          </cell>
          <cell r="N12">
            <v>3398818.09</v>
          </cell>
        </row>
        <row r="13">
          <cell r="A13" t="str">
            <v>3.1.90.16.00.00.00.00</v>
          </cell>
          <cell r="B13" t="str">
            <v>OUTRAS DESPESAS VARIAVEIS - PESSOAL CIVIL</v>
          </cell>
          <cell r="C13">
            <v>2</v>
          </cell>
          <cell r="D13">
            <v>5817856</v>
          </cell>
          <cell r="E13">
            <v>5607476.62</v>
          </cell>
          <cell r="F13">
            <v>330559.28</v>
          </cell>
          <cell r="G13">
            <v>3448160.4</v>
          </cell>
          <cell r="H13">
            <v>342759.28</v>
          </cell>
          <cell r="I13">
            <v>3422360.4</v>
          </cell>
          <cell r="J13">
            <v>337573.78</v>
          </cell>
          <cell r="K13">
            <v>3062172.81</v>
          </cell>
          <cell r="L13">
            <v>25800</v>
          </cell>
          <cell r="M13">
            <v>385987.59</v>
          </cell>
          <cell r="N13">
            <v>2159316.22</v>
          </cell>
        </row>
        <row r="14">
          <cell r="A14" t="str">
            <v>3.1.90.34.00.00.00.00</v>
          </cell>
          <cell r="B14" t="str">
            <v>OUTRAS DESPESAS DE PESSOAL DECORRENTES DE CONTRATOS DE TERCEIRIZAÇÃO</v>
          </cell>
          <cell r="C14">
            <v>2</v>
          </cell>
          <cell r="D14">
            <v>2200</v>
          </cell>
          <cell r="E14">
            <v>818860.03</v>
          </cell>
          <cell r="F14">
            <v>-56239.88</v>
          </cell>
          <cell r="G14">
            <v>585356.14</v>
          </cell>
          <cell r="H14">
            <v>45954.2</v>
          </cell>
          <cell r="I14">
            <v>585356.14</v>
          </cell>
          <cell r="J14">
            <v>45954.2</v>
          </cell>
          <cell r="K14">
            <v>585356.14</v>
          </cell>
          <cell r="L14">
            <v>0</v>
          </cell>
          <cell r="M14">
            <v>0</v>
          </cell>
          <cell r="N14">
            <v>233503.89</v>
          </cell>
        </row>
        <row r="15">
          <cell r="A15" t="str">
            <v>3.1.90.46.00.00.00.00</v>
          </cell>
          <cell r="B15" t="str">
            <v>AUXÍLIO ALIMENTAÇÃO</v>
          </cell>
          <cell r="C15">
            <v>2</v>
          </cell>
          <cell r="D15">
            <v>13117449</v>
          </cell>
          <cell r="E15">
            <v>10872352</v>
          </cell>
          <cell r="F15">
            <v>651969</v>
          </cell>
          <cell r="G15">
            <v>8745600</v>
          </cell>
          <cell r="H15">
            <v>651969</v>
          </cell>
          <cell r="I15">
            <v>8745600</v>
          </cell>
          <cell r="J15">
            <v>651969</v>
          </cell>
          <cell r="K15">
            <v>8745480</v>
          </cell>
          <cell r="L15">
            <v>0</v>
          </cell>
          <cell r="M15">
            <v>120</v>
          </cell>
          <cell r="N15">
            <v>2126752</v>
          </cell>
        </row>
        <row r="16">
          <cell r="A16" t="str">
            <v>3.1.90.47.00.00.00.00</v>
          </cell>
          <cell r="B16" t="str">
            <v>OBRIGAÇÕES TRIBUTÁRIAS E CONTRIBUTIVAS</v>
          </cell>
          <cell r="C16">
            <v>2</v>
          </cell>
          <cell r="D16">
            <v>60000</v>
          </cell>
          <cell r="E16">
            <v>60000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60000</v>
          </cell>
        </row>
        <row r="17">
          <cell r="A17" t="str">
            <v>3.1.90.92.00.00.00.00</v>
          </cell>
          <cell r="B17" t="str">
            <v>DESPESAS DE EXERCÍCIOS ANTERIORES</v>
          </cell>
          <cell r="C17">
            <v>2</v>
          </cell>
          <cell r="D17">
            <v>600000</v>
          </cell>
          <cell r="E17">
            <v>600000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600000</v>
          </cell>
        </row>
        <row r="18">
          <cell r="A18" t="str">
            <v>3.1.90.96.00.00.00.00</v>
          </cell>
          <cell r="B18" t="str">
            <v>RESSARCIMENTO DE DESPESAS DE PESSOAL REQUISITADO</v>
          </cell>
          <cell r="C18">
            <v>2</v>
          </cell>
          <cell r="D18">
            <v>0</v>
          </cell>
          <cell r="E18">
            <v>165000</v>
          </cell>
          <cell r="F18">
            <v>93538.49</v>
          </cell>
          <cell r="G18">
            <v>163299.92</v>
          </cell>
          <cell r="H18">
            <v>39131.06</v>
          </cell>
          <cell r="I18">
            <v>108892.49</v>
          </cell>
          <cell r="J18">
            <v>31048.6</v>
          </cell>
          <cell r="K18">
            <v>97933.46</v>
          </cell>
          <cell r="L18">
            <v>54407.43</v>
          </cell>
          <cell r="M18">
            <v>65366.46</v>
          </cell>
          <cell r="N18">
            <v>1700.08</v>
          </cell>
        </row>
        <row r="19">
          <cell r="A19" t="str">
            <v>3.1.91.00.00.00.00.00</v>
          </cell>
          <cell r="B19" t="str">
            <v>APLICAÇÃO DIRETA DEC.OPERAÇÃO ENTRE ORGÃOS,FUNDOS E ENT. INT.ORÇ.FISCAL E SEGURI</v>
          </cell>
          <cell r="C19">
            <v>2</v>
          </cell>
          <cell r="D19">
            <v>24216604.85</v>
          </cell>
          <cell r="E19">
            <v>24361604.85</v>
          </cell>
          <cell r="F19">
            <v>1950974.91</v>
          </cell>
          <cell r="G19">
            <v>18656837.34</v>
          </cell>
          <cell r="H19">
            <v>1950974.91</v>
          </cell>
          <cell r="I19">
            <v>18656837.34</v>
          </cell>
          <cell r="J19">
            <v>1947626.68</v>
          </cell>
          <cell r="K19">
            <v>16737669.1</v>
          </cell>
          <cell r="L19">
            <v>0</v>
          </cell>
          <cell r="M19">
            <v>1919168.24</v>
          </cell>
          <cell r="N19">
            <v>5704767.51</v>
          </cell>
        </row>
        <row r="20">
          <cell r="A20" t="str">
            <v>3.1.91.13.00.00.00.00</v>
          </cell>
          <cell r="B20" t="str">
            <v>OBRIGAÇÕES PATRONAIS</v>
          </cell>
          <cell r="C20">
            <v>2</v>
          </cell>
          <cell r="D20">
            <v>24216604.85</v>
          </cell>
          <cell r="E20">
            <v>24361604.85</v>
          </cell>
          <cell r="F20">
            <v>1950974.91</v>
          </cell>
          <cell r="G20">
            <v>18656837.34</v>
          </cell>
          <cell r="H20">
            <v>1950974.91</v>
          </cell>
          <cell r="I20">
            <v>18656837.34</v>
          </cell>
          <cell r="J20">
            <v>1947626.68</v>
          </cell>
          <cell r="K20">
            <v>16737669.1</v>
          </cell>
          <cell r="L20">
            <v>0</v>
          </cell>
          <cell r="M20">
            <v>1919168.24</v>
          </cell>
          <cell r="N20">
            <v>5704767.51</v>
          </cell>
        </row>
        <row r="21">
          <cell r="A21" t="str">
            <v>3.2.00.00.00.00.00.00</v>
          </cell>
          <cell r="B21" t="str">
            <v>JUROS E ENCARGOS DA DÍVIDA</v>
          </cell>
          <cell r="C21">
            <v>2</v>
          </cell>
          <cell r="D21">
            <v>5724899</v>
          </cell>
          <cell r="E21">
            <v>5724899</v>
          </cell>
          <cell r="F21">
            <v>464037.73</v>
          </cell>
          <cell r="G21">
            <v>4284190.13</v>
          </cell>
          <cell r="H21">
            <v>464037.73</v>
          </cell>
          <cell r="I21">
            <v>4284190.13</v>
          </cell>
          <cell r="J21">
            <v>464037.73</v>
          </cell>
          <cell r="K21">
            <v>4284190.13</v>
          </cell>
          <cell r="L21">
            <v>0</v>
          </cell>
          <cell r="M21">
            <v>0</v>
          </cell>
          <cell r="N21">
            <v>1440708.87</v>
          </cell>
        </row>
        <row r="22">
          <cell r="A22" t="str">
            <v>3.2.90.00.00.00.00.00</v>
          </cell>
          <cell r="B22" t="str">
            <v>APLICAÇÕES DIRETAS</v>
          </cell>
          <cell r="C22">
            <v>2</v>
          </cell>
          <cell r="D22">
            <v>5724899</v>
          </cell>
          <cell r="E22">
            <v>5724899</v>
          </cell>
          <cell r="F22">
            <v>464037.73</v>
          </cell>
          <cell r="G22">
            <v>4284190.13</v>
          </cell>
          <cell r="H22">
            <v>464037.73</v>
          </cell>
          <cell r="I22">
            <v>4284190.13</v>
          </cell>
          <cell r="J22">
            <v>464037.73</v>
          </cell>
          <cell r="K22">
            <v>4284190.13</v>
          </cell>
          <cell r="L22">
            <v>0</v>
          </cell>
          <cell r="M22">
            <v>0</v>
          </cell>
          <cell r="N22">
            <v>1440708.87</v>
          </cell>
        </row>
        <row r="23">
          <cell r="A23" t="str">
            <v>3.2.90.21.00.00.00.00</v>
          </cell>
          <cell r="B23" t="str">
            <v>JUROS SOBRE A DÍVIDA POR CONTRATO</v>
          </cell>
          <cell r="C23">
            <v>2</v>
          </cell>
          <cell r="D23">
            <v>5724899</v>
          </cell>
          <cell r="E23">
            <v>5724899</v>
          </cell>
          <cell r="F23">
            <v>464037.73</v>
          </cell>
          <cell r="G23">
            <v>4284190.13</v>
          </cell>
          <cell r="H23">
            <v>464037.73</v>
          </cell>
          <cell r="I23">
            <v>4284190.13</v>
          </cell>
          <cell r="J23">
            <v>464037.73</v>
          </cell>
          <cell r="K23">
            <v>4284190.13</v>
          </cell>
          <cell r="L23">
            <v>0</v>
          </cell>
          <cell r="M23">
            <v>0</v>
          </cell>
          <cell r="N23">
            <v>1440708.87</v>
          </cell>
        </row>
        <row r="24">
          <cell r="A24" t="str">
            <v>3.3.00.00.00.00.00.00</v>
          </cell>
          <cell r="B24" t="str">
            <v>OUTRAS DESPESAS CORRENTES</v>
          </cell>
          <cell r="C24">
            <v>2</v>
          </cell>
          <cell r="D24">
            <v>185819281.3</v>
          </cell>
          <cell r="E24">
            <v>227026623.44</v>
          </cell>
          <cell r="F24">
            <v>8025937.94</v>
          </cell>
          <cell r="G24">
            <v>151327097.91</v>
          </cell>
          <cell r="H24">
            <v>16357318.26</v>
          </cell>
          <cell r="I24">
            <v>134115441.46</v>
          </cell>
          <cell r="J24">
            <v>17143103.64</v>
          </cell>
          <cell r="K24">
            <v>129342415.99</v>
          </cell>
          <cell r="L24">
            <v>17211656.45</v>
          </cell>
          <cell r="M24">
            <v>21984681.92</v>
          </cell>
          <cell r="N24">
            <v>75699525.53</v>
          </cell>
        </row>
        <row r="25">
          <cell r="A25" t="str">
            <v>3.3.50.00.00.00.00.00</v>
          </cell>
          <cell r="B25" t="str">
            <v>TRANSFERÊNCIAS A INSTITUIÇÕES PRIVADAS SEM FINS LUCRATIVOS</v>
          </cell>
          <cell r="C25">
            <v>2</v>
          </cell>
          <cell r="D25">
            <v>5889705</v>
          </cell>
          <cell r="E25">
            <v>7044305</v>
          </cell>
          <cell r="F25">
            <v>109168.99</v>
          </cell>
          <cell r="G25">
            <v>5295385.68</v>
          </cell>
          <cell r="H25">
            <v>417764.5</v>
          </cell>
          <cell r="I25">
            <v>4333885.96</v>
          </cell>
          <cell r="J25">
            <v>386890.11</v>
          </cell>
          <cell r="K25">
            <v>4291382.31</v>
          </cell>
          <cell r="L25">
            <v>961499.72</v>
          </cell>
          <cell r="M25">
            <v>1004003.37</v>
          </cell>
          <cell r="N25">
            <v>1748919.32</v>
          </cell>
        </row>
        <row r="26">
          <cell r="A26" t="str">
            <v>3.3.50.41.00.00.00.00</v>
          </cell>
          <cell r="B26" t="str">
            <v>CONTRIBUIÇÕES</v>
          </cell>
          <cell r="C26">
            <v>2</v>
          </cell>
          <cell r="D26">
            <v>367705</v>
          </cell>
          <cell r="E26">
            <v>451305</v>
          </cell>
          <cell r="F26">
            <v>27240</v>
          </cell>
          <cell r="G26">
            <v>420560</v>
          </cell>
          <cell r="H26">
            <v>69040</v>
          </cell>
          <cell r="I26">
            <v>353360</v>
          </cell>
          <cell r="J26">
            <v>69040</v>
          </cell>
          <cell r="K26">
            <v>353360</v>
          </cell>
          <cell r="L26">
            <v>67200</v>
          </cell>
          <cell r="M26">
            <v>67200</v>
          </cell>
          <cell r="N26">
            <v>30745</v>
          </cell>
        </row>
        <row r="27">
          <cell r="A27" t="str">
            <v>3.3.50.43.00.00.00.00</v>
          </cell>
          <cell r="B27" t="str">
            <v>SUBVENÇÕES SOCIAIS</v>
          </cell>
          <cell r="C27">
            <v>2</v>
          </cell>
          <cell r="D27">
            <v>5522000</v>
          </cell>
          <cell r="E27">
            <v>6593000</v>
          </cell>
          <cell r="F27">
            <v>81928.99</v>
          </cell>
          <cell r="G27">
            <v>4874825.68</v>
          </cell>
          <cell r="H27">
            <v>348724.5</v>
          </cell>
          <cell r="I27">
            <v>3980525.96</v>
          </cell>
          <cell r="J27">
            <v>317850.11</v>
          </cell>
          <cell r="K27">
            <v>3938022.31</v>
          </cell>
          <cell r="L27">
            <v>894299.72</v>
          </cell>
          <cell r="M27">
            <v>936803.37</v>
          </cell>
          <cell r="N27">
            <v>1718174.32</v>
          </cell>
        </row>
        <row r="28">
          <cell r="A28" t="str">
            <v>3.3.71.00.00.00.00.00</v>
          </cell>
          <cell r="B28" t="str">
            <v>TRANSFERÊNCIA A CONSÓRCIOS PÚBLICOS</v>
          </cell>
          <cell r="C28">
            <v>2</v>
          </cell>
          <cell r="D28">
            <v>0</v>
          </cell>
          <cell r="E28">
            <v>2530</v>
          </cell>
          <cell r="F28">
            <v>253.33</v>
          </cell>
          <cell r="G28">
            <v>1773.31</v>
          </cell>
          <cell r="H28">
            <v>253.33</v>
          </cell>
          <cell r="I28">
            <v>1773.31</v>
          </cell>
          <cell r="J28">
            <v>253.33</v>
          </cell>
          <cell r="K28">
            <v>1773.31</v>
          </cell>
          <cell r="L28">
            <v>0</v>
          </cell>
          <cell r="M28">
            <v>0</v>
          </cell>
          <cell r="N28">
            <v>756.69</v>
          </cell>
        </row>
        <row r="29">
          <cell r="A29" t="str">
            <v>3.3.71.41.00.00.00.00</v>
          </cell>
          <cell r="B29" t="str">
            <v>CONTRIBUIÇÕES PARA MANUTENÇÃO DOS CONSÓRCIOS</v>
          </cell>
          <cell r="C29">
            <v>2</v>
          </cell>
          <cell r="D29">
            <v>0</v>
          </cell>
          <cell r="E29">
            <v>2530</v>
          </cell>
          <cell r="F29">
            <v>253.33</v>
          </cell>
          <cell r="G29">
            <v>1773.31</v>
          </cell>
          <cell r="H29">
            <v>253.33</v>
          </cell>
          <cell r="I29">
            <v>1773.31</v>
          </cell>
          <cell r="J29">
            <v>253.33</v>
          </cell>
          <cell r="K29">
            <v>1773.31</v>
          </cell>
          <cell r="L29">
            <v>0</v>
          </cell>
          <cell r="M29">
            <v>0</v>
          </cell>
          <cell r="N29">
            <v>756.69</v>
          </cell>
        </row>
        <row r="30">
          <cell r="A30" t="str">
            <v>3.3.90.00.00.00.00.00</v>
          </cell>
          <cell r="B30" t="str">
            <v>APLICAÇÕES DIRETAS</v>
          </cell>
          <cell r="C30">
            <v>2</v>
          </cell>
          <cell r="D30">
            <v>179929576.3</v>
          </cell>
          <cell r="E30">
            <v>219979788.44</v>
          </cell>
          <cell r="F30">
            <v>7916515.62</v>
          </cell>
          <cell r="G30">
            <v>146029938.92</v>
          </cell>
          <cell r="H30">
            <v>15939300.43</v>
          </cell>
          <cell r="I30">
            <v>129779782.19</v>
          </cell>
          <cell r="J30">
            <v>16755960.2</v>
          </cell>
          <cell r="K30">
            <v>125049260.37</v>
          </cell>
          <cell r="L30">
            <v>16250156.73</v>
          </cell>
          <cell r="M30">
            <v>20980678.55</v>
          </cell>
          <cell r="N30">
            <v>73949849.52</v>
          </cell>
        </row>
        <row r="31">
          <cell r="A31" t="str">
            <v>3.3.90.13.00.00.00.00</v>
          </cell>
          <cell r="B31" t="str">
            <v>OBRIGAÇÕES PATRONAIS</v>
          </cell>
          <cell r="C31">
            <v>2</v>
          </cell>
          <cell r="D31">
            <v>9000</v>
          </cell>
          <cell r="E31">
            <v>9000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9000</v>
          </cell>
        </row>
        <row r="32">
          <cell r="A32" t="str">
            <v>3.3.90.14.00.00.00.00</v>
          </cell>
          <cell r="B32" t="str">
            <v>DIARIAS - PESSOAL CIVIL</v>
          </cell>
          <cell r="C32">
            <v>2</v>
          </cell>
          <cell r="D32">
            <v>1071200.3</v>
          </cell>
          <cell r="E32">
            <v>1119380.7</v>
          </cell>
          <cell r="F32">
            <v>14701.58</v>
          </cell>
          <cell r="G32">
            <v>552462.57</v>
          </cell>
          <cell r="H32">
            <v>48673.22</v>
          </cell>
          <cell r="I32">
            <v>448664.14</v>
          </cell>
          <cell r="J32">
            <v>46383.95</v>
          </cell>
          <cell r="K32">
            <v>441839.04</v>
          </cell>
          <cell r="L32">
            <v>103798.43</v>
          </cell>
          <cell r="M32">
            <v>110623.53</v>
          </cell>
          <cell r="N32">
            <v>566918.13</v>
          </cell>
        </row>
        <row r="33">
          <cell r="A33" t="str">
            <v>3.3.90.30.00.00.00.00</v>
          </cell>
          <cell r="B33" t="str">
            <v>MATERIAL DE CONSUMO</v>
          </cell>
          <cell r="C33">
            <v>2</v>
          </cell>
          <cell r="D33">
            <v>26979282</v>
          </cell>
          <cell r="E33">
            <v>34239253.73</v>
          </cell>
          <cell r="F33">
            <v>269007.61</v>
          </cell>
          <cell r="G33">
            <v>15240775.56</v>
          </cell>
          <cell r="H33">
            <v>1436830.68</v>
          </cell>
          <cell r="I33">
            <v>10525933.85</v>
          </cell>
          <cell r="J33">
            <v>1499258.97</v>
          </cell>
          <cell r="K33">
            <v>10022988.26</v>
          </cell>
          <cell r="L33">
            <v>4714841.71</v>
          </cell>
          <cell r="M33">
            <v>5217787.3</v>
          </cell>
          <cell r="N33">
            <v>18998478.17</v>
          </cell>
        </row>
        <row r="34">
          <cell r="A34" t="str">
            <v>3.3.90.31.00.00.00.00</v>
          </cell>
          <cell r="B34" t="str">
            <v>PREMIAÇÕES CULTURAIS, ARTÍSTICAS, CIÊNTIFICAS, DESPORTIVAS E OUTRAS</v>
          </cell>
          <cell r="C34">
            <v>2</v>
          </cell>
          <cell r="D34">
            <v>81500</v>
          </cell>
          <cell r="E34">
            <v>91000</v>
          </cell>
          <cell r="F34">
            <v>0</v>
          </cell>
          <cell r="G34">
            <v>84580</v>
          </cell>
          <cell r="H34">
            <v>0</v>
          </cell>
          <cell r="I34">
            <v>84580</v>
          </cell>
          <cell r="J34">
            <v>0</v>
          </cell>
          <cell r="K34">
            <v>84580</v>
          </cell>
          <cell r="L34">
            <v>0</v>
          </cell>
          <cell r="M34">
            <v>0</v>
          </cell>
          <cell r="N34">
            <v>6420</v>
          </cell>
        </row>
        <row r="35">
          <cell r="A35" t="str">
            <v>3.3.90.32.00.00.00.00</v>
          </cell>
          <cell r="B35" t="str">
            <v>MATERIAL, BEM OU SERVIÇO PARA DISTRIBUICAO GRATUITA</v>
          </cell>
          <cell r="C35">
            <v>2</v>
          </cell>
          <cell r="D35">
            <v>622610</v>
          </cell>
          <cell r="E35">
            <v>232610</v>
          </cell>
          <cell r="F35">
            <v>49000</v>
          </cell>
          <cell r="G35">
            <v>151591.66</v>
          </cell>
          <cell r="H35">
            <v>0</v>
          </cell>
          <cell r="I35">
            <v>67346.56</v>
          </cell>
          <cell r="J35">
            <v>11223.3</v>
          </cell>
          <cell r="K35">
            <v>56123.26</v>
          </cell>
          <cell r="L35">
            <v>84245.1</v>
          </cell>
          <cell r="M35">
            <v>95468.4</v>
          </cell>
          <cell r="N35">
            <v>81018.34</v>
          </cell>
        </row>
        <row r="36">
          <cell r="A36" t="str">
            <v>3.3.90.33.00.00.00.00</v>
          </cell>
          <cell r="B36" t="str">
            <v>PASSAGENS E DESPESAS COM LOCOMOÇÃO</v>
          </cell>
          <cell r="C36">
            <v>2</v>
          </cell>
          <cell r="D36">
            <v>1098730</v>
          </cell>
          <cell r="E36">
            <v>1038560.94</v>
          </cell>
          <cell r="F36">
            <v>34465.44</v>
          </cell>
          <cell r="G36">
            <v>508148.13</v>
          </cell>
          <cell r="H36">
            <v>36227.23</v>
          </cell>
          <cell r="I36">
            <v>414580.28</v>
          </cell>
          <cell r="J36">
            <v>44789.56</v>
          </cell>
          <cell r="K36">
            <v>411853.5</v>
          </cell>
          <cell r="L36">
            <v>93567.85</v>
          </cell>
          <cell r="M36">
            <v>96294.63</v>
          </cell>
          <cell r="N36">
            <v>530412.81</v>
          </cell>
        </row>
        <row r="37">
          <cell r="A37" t="str">
            <v>3.3.90.35.00.00.00.00</v>
          </cell>
          <cell r="B37" t="str">
            <v>SERVIÇOS DE CONSULTORIA</v>
          </cell>
          <cell r="C37">
            <v>2</v>
          </cell>
          <cell r="D37">
            <v>3117783</v>
          </cell>
          <cell r="E37">
            <v>2574349.38</v>
          </cell>
          <cell r="F37">
            <v>42636.8</v>
          </cell>
          <cell r="G37">
            <v>47880.2</v>
          </cell>
          <cell r="H37">
            <v>9636.2</v>
          </cell>
          <cell r="I37">
            <v>14879.6</v>
          </cell>
          <cell r="J37">
            <v>8942.8</v>
          </cell>
          <cell r="K37">
            <v>14186.2</v>
          </cell>
          <cell r="L37">
            <v>33000.6</v>
          </cell>
          <cell r="M37">
            <v>33694</v>
          </cell>
          <cell r="N37">
            <v>2526469.18</v>
          </cell>
        </row>
        <row r="38">
          <cell r="A38" t="str">
            <v>3.3.90.36.00.00.00.00</v>
          </cell>
          <cell r="B38" t="str">
            <v>OUTROS SERVIÇOS DE TERCEIROS - PESSOA FÍSICA</v>
          </cell>
          <cell r="C38">
            <v>2</v>
          </cell>
          <cell r="D38">
            <v>6154867</v>
          </cell>
          <cell r="E38">
            <v>5430938.23</v>
          </cell>
          <cell r="F38">
            <v>193798.88</v>
          </cell>
          <cell r="G38">
            <v>2796864.47</v>
          </cell>
          <cell r="H38">
            <v>240832.83</v>
          </cell>
          <cell r="I38">
            <v>2158205.86</v>
          </cell>
          <cell r="J38">
            <v>300734.6</v>
          </cell>
          <cell r="K38">
            <v>2086877.87</v>
          </cell>
          <cell r="L38">
            <v>638658.61</v>
          </cell>
          <cell r="M38">
            <v>709986.6</v>
          </cell>
          <cell r="N38">
            <v>2634073.76</v>
          </cell>
        </row>
        <row r="39">
          <cell r="A39" t="str">
            <v>3.3.90.37.00.00.00.00</v>
          </cell>
          <cell r="B39" t="str">
            <v>LOCAÇÃO DE MÃO-DE-OBRA</v>
          </cell>
          <cell r="C39">
            <v>2</v>
          </cell>
          <cell r="D39">
            <v>100000</v>
          </cell>
          <cell r="E39">
            <v>40000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40000</v>
          </cell>
        </row>
        <row r="40">
          <cell r="A40" t="str">
            <v>3.3.90.39.00.00.00.00</v>
          </cell>
          <cell r="B40" t="str">
            <v>OUTROS SERVIÇOS DE TERCEIROS - PESSOA JURÍDICA</v>
          </cell>
          <cell r="C40">
            <v>2</v>
          </cell>
          <cell r="D40">
            <v>123260929</v>
          </cell>
          <cell r="E40">
            <v>153919793.17</v>
          </cell>
          <cell r="F40">
            <v>6770249.89</v>
          </cell>
          <cell r="G40">
            <v>109128092.03</v>
          </cell>
          <cell r="H40">
            <v>13604112.93</v>
          </cell>
          <cell r="I40">
            <v>98698222.81</v>
          </cell>
          <cell r="J40">
            <v>14111517.44</v>
          </cell>
          <cell r="K40">
            <v>95217262.1</v>
          </cell>
          <cell r="L40">
            <v>10429869.22</v>
          </cell>
          <cell r="M40">
            <v>13910829.93</v>
          </cell>
          <cell r="N40">
            <v>44791701.14</v>
          </cell>
        </row>
        <row r="41">
          <cell r="A41" t="str">
            <v>3.3.90.46.00.00.00.00</v>
          </cell>
          <cell r="B41" t="str">
            <v>AUXÍLIO ALIMENTAÇÃO</v>
          </cell>
          <cell r="C41">
            <v>2</v>
          </cell>
          <cell r="D41">
            <v>600000</v>
          </cell>
          <cell r="E41">
            <v>600000</v>
          </cell>
          <cell r="F41">
            <v>49887.5</v>
          </cell>
          <cell r="G41">
            <v>481193.73</v>
          </cell>
          <cell r="H41">
            <v>49887.5</v>
          </cell>
          <cell r="I41">
            <v>481193.73</v>
          </cell>
          <cell r="J41">
            <v>49512.5</v>
          </cell>
          <cell r="K41">
            <v>480818.73</v>
          </cell>
          <cell r="L41">
            <v>0</v>
          </cell>
          <cell r="M41">
            <v>375</v>
          </cell>
          <cell r="N41">
            <v>118806.27</v>
          </cell>
        </row>
        <row r="42">
          <cell r="A42" t="str">
            <v>3.3.90.47.00.00.00.00</v>
          </cell>
          <cell r="B42" t="str">
            <v>OBRIGAÇÕES TRIBUTÁRIAS E CONTRIBUTIVAS</v>
          </cell>
          <cell r="C42">
            <v>2</v>
          </cell>
          <cell r="D42">
            <v>3331445</v>
          </cell>
          <cell r="E42">
            <v>3425945</v>
          </cell>
          <cell r="F42">
            <v>216509.36</v>
          </cell>
          <cell r="G42">
            <v>2302994.28</v>
          </cell>
          <cell r="H42">
            <v>220870.3</v>
          </cell>
          <cell r="I42">
            <v>2300292.09</v>
          </cell>
          <cell r="J42">
            <v>220870.3</v>
          </cell>
          <cell r="K42">
            <v>2290173.81</v>
          </cell>
          <cell r="L42">
            <v>2702.19</v>
          </cell>
          <cell r="M42">
            <v>12820.47</v>
          </cell>
          <cell r="N42">
            <v>1122950.72</v>
          </cell>
        </row>
        <row r="43">
          <cell r="A43" t="str">
            <v>3.3.90.67.00.00.00.00</v>
          </cell>
          <cell r="B43" t="str">
            <v>DEPÓSITOS COMPULSÓRIOS</v>
          </cell>
          <cell r="C43">
            <v>2</v>
          </cell>
          <cell r="D43">
            <v>2910000</v>
          </cell>
          <cell r="E43">
            <v>2910000</v>
          </cell>
          <cell r="F43">
            <v>242458.49</v>
          </cell>
          <cell r="G43">
            <v>2424578.9</v>
          </cell>
          <cell r="H43">
            <v>242458.49</v>
          </cell>
          <cell r="I43">
            <v>2424578.9</v>
          </cell>
          <cell r="J43">
            <v>242458.49</v>
          </cell>
          <cell r="K43">
            <v>2424578.9</v>
          </cell>
          <cell r="L43">
            <v>0</v>
          </cell>
          <cell r="M43">
            <v>0</v>
          </cell>
          <cell r="N43">
            <v>485421.1</v>
          </cell>
        </row>
        <row r="44">
          <cell r="A44" t="str">
            <v>3.3.90.91.00.00.00.00</v>
          </cell>
          <cell r="B44" t="str">
            <v>SENTENÇAS JUDICIAIS</v>
          </cell>
          <cell r="C44">
            <v>2</v>
          </cell>
          <cell r="D44">
            <v>4000000</v>
          </cell>
          <cell r="E44">
            <v>3090000</v>
          </cell>
          <cell r="F44">
            <v>15200.55</v>
          </cell>
          <cell r="G44">
            <v>1600326.51</v>
          </cell>
          <cell r="H44">
            <v>15200.55</v>
          </cell>
          <cell r="I44">
            <v>1600326.51</v>
          </cell>
          <cell r="J44">
            <v>158269.84</v>
          </cell>
          <cell r="K44">
            <v>962179.24</v>
          </cell>
          <cell r="L44">
            <v>0</v>
          </cell>
          <cell r="M44">
            <v>638147.27</v>
          </cell>
          <cell r="N44">
            <v>1489673.49</v>
          </cell>
        </row>
        <row r="45">
          <cell r="A45" t="str">
            <v>3.3.90.92.00.00.00.00</v>
          </cell>
          <cell r="B45" t="str">
            <v>DESPESAS DE EXERCÍCIOS ANTERIORES</v>
          </cell>
          <cell r="C45">
            <v>2</v>
          </cell>
          <cell r="D45">
            <v>6405630</v>
          </cell>
          <cell r="E45">
            <v>10763075.93</v>
          </cell>
          <cell r="F45">
            <v>15677.41</v>
          </cell>
          <cell r="G45">
            <v>10305911.68</v>
          </cell>
          <cell r="H45">
            <v>32185.53</v>
          </cell>
          <cell r="I45">
            <v>10156975.8</v>
          </cell>
          <cell r="J45">
            <v>58858.48</v>
          </cell>
          <cell r="K45">
            <v>10151797.4</v>
          </cell>
          <cell r="L45">
            <v>148935.88</v>
          </cell>
          <cell r="M45">
            <v>154114.28</v>
          </cell>
          <cell r="N45">
            <v>457164.25</v>
          </cell>
        </row>
        <row r="46">
          <cell r="A46" t="str">
            <v>3.3.90.93.00.00.00.00</v>
          </cell>
          <cell r="B46" t="str">
            <v>INDENIZAÇÕES E RESTITUIÇÕES</v>
          </cell>
          <cell r="C46">
            <v>2</v>
          </cell>
          <cell r="D46">
            <v>186600</v>
          </cell>
          <cell r="E46">
            <v>495881.36</v>
          </cell>
          <cell r="F46">
            <v>2922.11</v>
          </cell>
          <cell r="G46">
            <v>404539.2</v>
          </cell>
          <cell r="H46">
            <v>2384.97</v>
          </cell>
          <cell r="I46">
            <v>404002.06</v>
          </cell>
          <cell r="J46">
            <v>3139.97</v>
          </cell>
          <cell r="K46">
            <v>404002.06</v>
          </cell>
          <cell r="L46">
            <v>537.14</v>
          </cell>
          <cell r="M46">
            <v>537.14</v>
          </cell>
          <cell r="N46">
            <v>91342.16</v>
          </cell>
        </row>
        <row r="47">
          <cell r="A47" t="str">
            <v>4.0.00.00.00.00.00.00</v>
          </cell>
          <cell r="B47" t="str">
            <v>DESPESAS DE CAPITAL</v>
          </cell>
          <cell r="C47">
            <v>2</v>
          </cell>
          <cell r="D47">
            <v>237771558.45</v>
          </cell>
          <cell r="E47">
            <v>240208218.79</v>
          </cell>
          <cell r="F47">
            <v>17369535.57</v>
          </cell>
          <cell r="G47">
            <v>60106370.24</v>
          </cell>
          <cell r="H47">
            <v>2248718.66</v>
          </cell>
          <cell r="I47">
            <v>17795559.91</v>
          </cell>
          <cell r="J47">
            <v>2166754.32</v>
          </cell>
          <cell r="K47">
            <v>17062581.7</v>
          </cell>
          <cell r="L47">
            <v>42310810.33</v>
          </cell>
          <cell r="M47">
            <v>43043788.54</v>
          </cell>
          <cell r="N47">
            <v>180101848.55</v>
          </cell>
        </row>
        <row r="48">
          <cell r="A48" t="str">
            <v>4.4.00.00.00.00.00.00</v>
          </cell>
          <cell r="B48" t="str">
            <v>INVESTIMENTOS</v>
          </cell>
          <cell r="C48">
            <v>2</v>
          </cell>
          <cell r="D48">
            <v>220191518.45</v>
          </cell>
          <cell r="E48">
            <v>224518178.79</v>
          </cell>
          <cell r="F48">
            <v>16841267</v>
          </cell>
          <cell r="G48">
            <v>51445260.55</v>
          </cell>
          <cell r="H48">
            <v>1720558.09</v>
          </cell>
          <cell r="I48">
            <v>9134558.22</v>
          </cell>
          <cell r="J48">
            <v>1638593.75</v>
          </cell>
          <cell r="K48">
            <v>8401580.01</v>
          </cell>
          <cell r="L48">
            <v>42310702.33</v>
          </cell>
          <cell r="M48">
            <v>43043680.54</v>
          </cell>
          <cell r="N48">
            <v>173072918.24</v>
          </cell>
        </row>
        <row r="49">
          <cell r="A49" t="str">
            <v>4.4.90.00.00.00.00.00</v>
          </cell>
          <cell r="B49" t="str">
            <v>APLICAÇÕES DIRETAS</v>
          </cell>
          <cell r="C49">
            <v>2</v>
          </cell>
          <cell r="D49">
            <v>220191518.45</v>
          </cell>
          <cell r="E49">
            <v>224518178.79</v>
          </cell>
          <cell r="F49">
            <v>16841267</v>
          </cell>
          <cell r="G49">
            <v>51445260.55</v>
          </cell>
          <cell r="H49">
            <v>1720558.09</v>
          </cell>
          <cell r="I49">
            <v>9134558.22</v>
          </cell>
          <cell r="J49">
            <v>1638593.75</v>
          </cell>
          <cell r="K49">
            <v>8401580.01</v>
          </cell>
          <cell r="L49">
            <v>42310702.33</v>
          </cell>
          <cell r="M49">
            <v>43043680.54</v>
          </cell>
          <cell r="N49">
            <v>173072918.24</v>
          </cell>
        </row>
        <row r="50">
          <cell r="A50" t="str">
            <v>4.4.90.30.00.00.00.00</v>
          </cell>
          <cell r="B50" t="str">
            <v>MATERIAL DE CONSUMO</v>
          </cell>
          <cell r="C50">
            <v>2</v>
          </cell>
          <cell r="D50">
            <v>45393</v>
          </cell>
          <cell r="E50">
            <v>400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400</v>
          </cell>
        </row>
        <row r="51">
          <cell r="A51" t="str">
            <v>4.4.90.35.00.00.00.00</v>
          </cell>
          <cell r="B51" t="str">
            <v>SERVIÇOS DE CONSULTORIA</v>
          </cell>
          <cell r="C51">
            <v>2</v>
          </cell>
          <cell r="D51">
            <v>2300000</v>
          </cell>
          <cell r="E51">
            <v>2241700</v>
          </cell>
          <cell r="F51">
            <v>0</v>
          </cell>
          <cell r="G51">
            <v>46197.5</v>
          </cell>
          <cell r="H51">
            <v>0</v>
          </cell>
          <cell r="I51">
            <v>46197.5</v>
          </cell>
          <cell r="J51">
            <v>0</v>
          </cell>
          <cell r="K51">
            <v>46197.5</v>
          </cell>
          <cell r="L51">
            <v>0</v>
          </cell>
          <cell r="M51">
            <v>0</v>
          </cell>
          <cell r="N51">
            <v>2195502.5</v>
          </cell>
        </row>
        <row r="52">
          <cell r="A52" t="str">
            <v>4.4.90.36.00.00.00.00</v>
          </cell>
          <cell r="B52" t="str">
            <v>OUTROS SERVIÇOS DE TERCEIROS - PESSOA FÍSICA</v>
          </cell>
          <cell r="C52">
            <v>2</v>
          </cell>
          <cell r="D52">
            <v>8700</v>
          </cell>
          <cell r="E52">
            <v>8700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8700</v>
          </cell>
        </row>
        <row r="53">
          <cell r="A53" t="str">
            <v>4.4.90.39.00.00.00.00</v>
          </cell>
          <cell r="B53" t="str">
            <v>OUTROS SERVIÇOS DE TERCEIROS - PESSOA JURÍDICA</v>
          </cell>
          <cell r="C53">
            <v>2</v>
          </cell>
          <cell r="D53">
            <v>8368736</v>
          </cell>
          <cell r="E53">
            <v>4205886</v>
          </cell>
          <cell r="F53">
            <v>145000</v>
          </cell>
          <cell r="G53">
            <v>554327.81</v>
          </cell>
          <cell r="H53">
            <v>0</v>
          </cell>
          <cell r="I53">
            <v>265302.5</v>
          </cell>
          <cell r="J53">
            <v>101500</v>
          </cell>
          <cell r="K53">
            <v>265302.5</v>
          </cell>
          <cell r="L53">
            <v>289025.31</v>
          </cell>
          <cell r="M53">
            <v>289025.31</v>
          </cell>
          <cell r="N53">
            <v>3651558.19</v>
          </cell>
        </row>
        <row r="54">
          <cell r="A54" t="str">
            <v>4.4.90.51.00.00.00.00</v>
          </cell>
          <cell r="B54" t="str">
            <v>OBRAS E INSTALAÇÕES</v>
          </cell>
          <cell r="C54">
            <v>2</v>
          </cell>
          <cell r="D54">
            <v>193692257.45</v>
          </cell>
          <cell r="E54">
            <v>198591719.08</v>
          </cell>
          <cell r="F54">
            <v>16208036.77</v>
          </cell>
          <cell r="G54">
            <v>44687068.01</v>
          </cell>
          <cell r="H54">
            <v>1005920.37</v>
          </cell>
          <cell r="I54">
            <v>5594508.04</v>
          </cell>
          <cell r="J54">
            <v>1154906.57</v>
          </cell>
          <cell r="K54">
            <v>5252775.77</v>
          </cell>
          <cell r="L54">
            <v>39092559.97</v>
          </cell>
          <cell r="M54">
            <v>39434292.24</v>
          </cell>
          <cell r="N54">
            <v>153904651.07</v>
          </cell>
        </row>
        <row r="55">
          <cell r="A55" t="str">
            <v>4.4.90.52.00.00.00.00</v>
          </cell>
          <cell r="B55" t="str">
            <v>EQUIPAMENTOS E MATERIAL PERMANENTE</v>
          </cell>
          <cell r="C55">
            <v>2</v>
          </cell>
          <cell r="D55">
            <v>15296696</v>
          </cell>
          <cell r="E55">
            <v>18351559.18</v>
          </cell>
          <cell r="F55">
            <v>466905.7</v>
          </cell>
          <cell r="G55">
            <v>5239004.38</v>
          </cell>
          <cell r="H55">
            <v>693313.19</v>
          </cell>
          <cell r="I55">
            <v>2309887.33</v>
          </cell>
          <cell r="J55">
            <v>360862.65</v>
          </cell>
          <cell r="K55">
            <v>1918641.39</v>
          </cell>
          <cell r="L55">
            <v>2929117.05</v>
          </cell>
          <cell r="M55">
            <v>3320362.99</v>
          </cell>
          <cell r="N55">
            <v>13112554.8</v>
          </cell>
        </row>
        <row r="56">
          <cell r="A56" t="str">
            <v>4.4.90.61.00.00.00.00</v>
          </cell>
          <cell r="B56" t="str">
            <v>AQUISIÇÃO DE IMÓVEIS</v>
          </cell>
          <cell r="C56">
            <v>2</v>
          </cell>
          <cell r="D56">
            <v>467336</v>
          </cell>
          <cell r="E56">
            <v>942336</v>
          </cell>
          <cell r="F56">
            <v>21324.53</v>
          </cell>
          <cell r="G56">
            <v>755284.31</v>
          </cell>
          <cell r="H56">
            <v>21324.53</v>
          </cell>
          <cell r="I56">
            <v>755284.31</v>
          </cell>
          <cell r="J56">
            <v>21324.53</v>
          </cell>
          <cell r="K56">
            <v>755284.31</v>
          </cell>
          <cell r="L56">
            <v>0</v>
          </cell>
          <cell r="M56">
            <v>0</v>
          </cell>
          <cell r="N56">
            <v>187051.69</v>
          </cell>
        </row>
        <row r="57">
          <cell r="A57" t="str">
            <v>4.4.90.93.00.00.00.00</v>
          </cell>
          <cell r="B57" t="str">
            <v>INDENIZAÇÕES E RESTITUIÇÕES</v>
          </cell>
          <cell r="C57">
            <v>2</v>
          </cell>
          <cell r="D57">
            <v>12400</v>
          </cell>
          <cell r="E57">
            <v>175878.53</v>
          </cell>
          <cell r="F57">
            <v>0</v>
          </cell>
          <cell r="G57">
            <v>163378.54</v>
          </cell>
          <cell r="H57">
            <v>0</v>
          </cell>
          <cell r="I57">
            <v>163378.54</v>
          </cell>
          <cell r="J57">
            <v>0</v>
          </cell>
          <cell r="K57">
            <v>163378.54</v>
          </cell>
          <cell r="L57">
            <v>0</v>
          </cell>
          <cell r="M57">
            <v>0</v>
          </cell>
          <cell r="N57">
            <v>12499.99</v>
          </cell>
        </row>
        <row r="58">
          <cell r="A58" t="str">
            <v>4.5.00.00.00.00.00.00</v>
          </cell>
          <cell r="B58" t="str">
            <v>INVERSÕES FINANCEIRAS</v>
          </cell>
          <cell r="C58">
            <v>2</v>
          </cell>
          <cell r="D58">
            <v>840000</v>
          </cell>
          <cell r="E58">
            <v>700000</v>
          </cell>
          <cell r="F58">
            <v>44578.76</v>
          </cell>
          <cell r="G58">
            <v>470303.78</v>
          </cell>
          <cell r="H58">
            <v>44470.76</v>
          </cell>
          <cell r="I58">
            <v>470195.78</v>
          </cell>
          <cell r="J58">
            <v>44470.76</v>
          </cell>
          <cell r="K58">
            <v>470195.78</v>
          </cell>
          <cell r="L58">
            <v>108</v>
          </cell>
          <cell r="M58">
            <v>108</v>
          </cell>
          <cell r="N58">
            <v>229696.22</v>
          </cell>
        </row>
        <row r="59">
          <cell r="A59" t="str">
            <v>4.5.90.00.00.00.00.00</v>
          </cell>
          <cell r="B59" t="str">
            <v>APLICAÇÕES DIRETAS</v>
          </cell>
          <cell r="C59">
            <v>2</v>
          </cell>
          <cell r="D59">
            <v>840000</v>
          </cell>
          <cell r="E59">
            <v>700000</v>
          </cell>
          <cell r="F59">
            <v>44578.76</v>
          </cell>
          <cell r="G59">
            <v>470303.78</v>
          </cell>
          <cell r="H59">
            <v>44470.76</v>
          </cell>
          <cell r="I59">
            <v>470195.78</v>
          </cell>
          <cell r="J59">
            <v>44470.76</v>
          </cell>
          <cell r="K59">
            <v>470195.78</v>
          </cell>
          <cell r="L59">
            <v>108</v>
          </cell>
          <cell r="M59">
            <v>108</v>
          </cell>
          <cell r="N59">
            <v>229696.22</v>
          </cell>
        </row>
        <row r="60">
          <cell r="A60" t="str">
            <v>4.5.90.61.00.00.00.00</v>
          </cell>
          <cell r="B60" t="str">
            <v>AQUISIÇÃO DE IMÓVEIS</v>
          </cell>
          <cell r="C60">
            <v>2</v>
          </cell>
          <cell r="D60">
            <v>40000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4.5.90.65.00.00.00.00</v>
          </cell>
          <cell r="B61" t="str">
            <v>CONSTITUIÇÃO OU AUMENTO DE CAPITAL DE EMPRESAS</v>
          </cell>
          <cell r="C61">
            <v>2</v>
          </cell>
          <cell r="D61">
            <v>800000</v>
          </cell>
          <cell r="E61">
            <v>700000</v>
          </cell>
          <cell r="F61">
            <v>44578.76</v>
          </cell>
          <cell r="G61">
            <v>470303.78</v>
          </cell>
          <cell r="H61">
            <v>44470.76</v>
          </cell>
          <cell r="I61">
            <v>470195.78</v>
          </cell>
          <cell r="J61">
            <v>44470.76</v>
          </cell>
          <cell r="K61">
            <v>470195.78</v>
          </cell>
          <cell r="L61">
            <v>108</v>
          </cell>
          <cell r="M61">
            <v>108</v>
          </cell>
          <cell r="N61">
            <v>229696.22</v>
          </cell>
        </row>
        <row r="62">
          <cell r="A62" t="str">
            <v>4.6.00.00.00.00.00.00</v>
          </cell>
          <cell r="B62" t="str">
            <v>AMORTIZAÇÃO DA DÍVIDA</v>
          </cell>
          <cell r="C62">
            <v>2</v>
          </cell>
          <cell r="D62">
            <v>16740040</v>
          </cell>
          <cell r="E62">
            <v>14990040</v>
          </cell>
          <cell r="F62">
            <v>483689.81</v>
          </cell>
          <cell r="G62">
            <v>8190805.91</v>
          </cell>
          <cell r="H62">
            <v>483689.81</v>
          </cell>
          <cell r="I62">
            <v>8190805.91</v>
          </cell>
          <cell r="J62">
            <v>483689.81</v>
          </cell>
          <cell r="K62">
            <v>8190805.91</v>
          </cell>
          <cell r="L62">
            <v>0</v>
          </cell>
          <cell r="M62">
            <v>0</v>
          </cell>
          <cell r="N62">
            <v>6799234.09</v>
          </cell>
        </row>
        <row r="63">
          <cell r="A63" t="str">
            <v>4.6.90.00.00.00.00.00</v>
          </cell>
          <cell r="B63" t="str">
            <v>APLICAÇÕES DIRETAS</v>
          </cell>
          <cell r="C63">
            <v>2</v>
          </cell>
          <cell r="D63">
            <v>16740040</v>
          </cell>
          <cell r="E63">
            <v>14990040</v>
          </cell>
          <cell r="F63">
            <v>483689.81</v>
          </cell>
          <cell r="G63">
            <v>8190805.91</v>
          </cell>
          <cell r="H63">
            <v>483689.81</v>
          </cell>
          <cell r="I63">
            <v>8190805.91</v>
          </cell>
          <cell r="J63">
            <v>483689.81</v>
          </cell>
          <cell r="K63">
            <v>8190805.91</v>
          </cell>
          <cell r="L63">
            <v>0</v>
          </cell>
          <cell r="M63">
            <v>0</v>
          </cell>
          <cell r="N63">
            <v>6799234.09</v>
          </cell>
        </row>
        <row r="64">
          <cell r="A64" t="str">
            <v>4.6.90.71.00.00.00.00</v>
          </cell>
          <cell r="B64" t="str">
            <v>PRINCIPAL DA DÍVIDA POR CONTRATO</v>
          </cell>
          <cell r="C64">
            <v>2</v>
          </cell>
          <cell r="D64">
            <v>16740040</v>
          </cell>
          <cell r="E64">
            <v>14990040</v>
          </cell>
          <cell r="F64">
            <v>483689.81</v>
          </cell>
          <cell r="G64">
            <v>8190805.91</v>
          </cell>
          <cell r="H64">
            <v>483689.81</v>
          </cell>
          <cell r="I64">
            <v>8190805.91</v>
          </cell>
          <cell r="J64">
            <v>483689.81</v>
          </cell>
          <cell r="K64">
            <v>8190805.91</v>
          </cell>
          <cell r="L64">
            <v>0</v>
          </cell>
          <cell r="M64">
            <v>0</v>
          </cell>
          <cell r="N64">
            <v>6799234.09</v>
          </cell>
        </row>
        <row r="65">
          <cell r="A65" t="str">
            <v>9.0.00.00.00.00.00.00</v>
          </cell>
          <cell r="B65" t="str">
            <v>RESERVA DE CONTINGENCIA E RESERVA DO RPPS</v>
          </cell>
          <cell r="C65">
            <v>2</v>
          </cell>
          <cell r="D65">
            <v>900000</v>
          </cell>
          <cell r="E65">
            <v>19483.87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19483.87</v>
          </cell>
        </row>
        <row r="66">
          <cell r="A66" t="str">
            <v>9.9.00.00.00.00.00.00</v>
          </cell>
          <cell r="B66" t="str">
            <v>RESERVA DE CONTINGENCIA E RESERVA DO RPPS</v>
          </cell>
          <cell r="C66">
            <v>2</v>
          </cell>
          <cell r="D66">
            <v>900000</v>
          </cell>
          <cell r="E66">
            <v>19483.87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19483.87</v>
          </cell>
        </row>
        <row r="67">
          <cell r="A67" t="str">
            <v>9.9.99.00.00.00.00.00</v>
          </cell>
          <cell r="B67" t="str">
            <v>RESERVA DE CONTINGENCIA E RESERVA DO RPPS</v>
          </cell>
          <cell r="C67">
            <v>2</v>
          </cell>
          <cell r="D67">
            <v>900000</v>
          </cell>
          <cell r="E67">
            <v>19483.87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19483.87</v>
          </cell>
        </row>
        <row r="68">
          <cell r="A68" t="str">
            <v>9.9.99.99.00.00.00.00</v>
          </cell>
          <cell r="B68" t="str">
            <v>RESERVA DE CONTINGENCIA E RESERVA DO RPPS</v>
          </cell>
          <cell r="C68">
            <v>2</v>
          </cell>
          <cell r="D68">
            <v>900000</v>
          </cell>
          <cell r="E68">
            <v>19483.87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19483.87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RECEITA"/>
      <sheetName val="DESPESA"/>
    </sheetNames>
    <sheetDataSet>
      <sheetData sheetId="1">
        <row r="23">
          <cell r="B23" t="str">
            <v>IRRF - Ativos/Inativos do Legislativo - ASPS 15%</v>
          </cell>
          <cell r="C23" t="str">
            <v>Consolidado</v>
          </cell>
          <cell r="D23" t="str">
            <v>Consolidado</v>
          </cell>
          <cell r="E23">
            <v>45000</v>
          </cell>
          <cell r="F23">
            <v>45000</v>
          </cell>
          <cell r="G23">
            <v>9838.54</v>
          </cell>
          <cell r="H23">
            <v>9838.54</v>
          </cell>
          <cell r="I23">
            <v>35161.46</v>
          </cell>
        </row>
        <row r="24">
          <cell r="B24" t="str">
            <v>IRRF - Ativos/Inativos do Legislativo - MDE 5%</v>
          </cell>
          <cell r="C24" t="str">
            <v>Consolidado</v>
          </cell>
          <cell r="D24" t="str">
            <v>Consolidado</v>
          </cell>
          <cell r="E24">
            <v>15000</v>
          </cell>
          <cell r="F24">
            <v>15000</v>
          </cell>
          <cell r="G24">
            <v>3279.51</v>
          </cell>
          <cell r="H24">
            <v>3279.51</v>
          </cell>
          <cell r="I24">
            <v>11720.49</v>
          </cell>
        </row>
        <row r="25">
          <cell r="B25" t="str">
            <v>IRRF S/ REND. PENSIONISTAS PAGOS COM RECURSOS RPPS</v>
          </cell>
          <cell r="C25" t="str">
            <v>Consolidado</v>
          </cell>
          <cell r="D25" t="str">
            <v>Consolidado</v>
          </cell>
          <cell r="E25">
            <v>0</v>
          </cell>
          <cell r="F25">
            <v>0</v>
          </cell>
          <cell r="G25">
            <v>263193</v>
          </cell>
          <cell r="H25">
            <v>263193</v>
          </cell>
          <cell r="I25">
            <v>-263193</v>
          </cell>
        </row>
        <row r="26">
          <cell r="B26" t="str">
            <v>IRRF - Pensionistas pagos pelo RPPS - Próprio 55%</v>
          </cell>
          <cell r="C26" t="str">
            <v>Consolidado</v>
          </cell>
          <cell r="D26" t="str">
            <v>Consolidado</v>
          </cell>
          <cell r="E26">
            <v>0</v>
          </cell>
          <cell r="F26">
            <v>0</v>
          </cell>
          <cell r="G26">
            <v>65798.25</v>
          </cell>
          <cell r="H26">
            <v>65798.25</v>
          </cell>
          <cell r="I26">
            <v>-65798.25</v>
          </cell>
        </row>
        <row r="27">
          <cell r="B27" t="str">
            <v>IRRF - Pensionistas pagos pelo RPPS - MDE 25%</v>
          </cell>
          <cell r="C27" t="str">
            <v>Consolidado</v>
          </cell>
          <cell r="D27" t="str">
            <v>Consolidado</v>
          </cell>
          <cell r="E27">
            <v>0</v>
          </cell>
          <cell r="F27">
            <v>0</v>
          </cell>
          <cell r="G27">
            <v>65798.25</v>
          </cell>
          <cell r="H27">
            <v>65798.25</v>
          </cell>
          <cell r="I27">
            <v>-65798.25</v>
          </cell>
        </row>
        <row r="28">
          <cell r="B28" t="str">
            <v>IRRF - Pensionistas pagos pelo RPPS - ASPS 15%</v>
          </cell>
          <cell r="C28" t="str">
            <v>Consolidado</v>
          </cell>
          <cell r="D28" t="str">
            <v>Consolidado</v>
          </cell>
          <cell r="E28">
            <v>0</v>
          </cell>
          <cell r="F28">
            <v>0</v>
          </cell>
          <cell r="G28">
            <v>65798.25</v>
          </cell>
          <cell r="H28">
            <v>65798.25</v>
          </cell>
          <cell r="I28">
            <v>-65798.25</v>
          </cell>
        </row>
        <row r="29">
          <cell r="B29" t="str">
            <v>IRRF - Pensionistas pagos pelo RPPS - MDE 5%</v>
          </cell>
          <cell r="C29" t="str">
            <v>Consolidado</v>
          </cell>
          <cell r="D29" t="str">
            <v>Consolidado</v>
          </cell>
          <cell r="E29">
            <v>0</v>
          </cell>
          <cell r="F29">
            <v>0</v>
          </cell>
          <cell r="G29">
            <v>65798.25</v>
          </cell>
          <cell r="H29">
            <v>65798.25</v>
          </cell>
          <cell r="I29">
            <v>-65798.25</v>
          </cell>
        </row>
        <row r="30">
          <cell r="B30" t="str">
            <v>IRRF S/ RENDIMENTOS - PREST. SERV. DE TERCEIROS PODER EXEC. /IND.</v>
          </cell>
          <cell r="C30" t="str">
            <v>Consolidado</v>
          </cell>
          <cell r="D30" t="str">
            <v>Consolidado</v>
          </cell>
          <cell r="E30">
            <v>500000</v>
          </cell>
          <cell r="F30">
            <v>500000</v>
          </cell>
          <cell r="G30">
            <v>46400.02</v>
          </cell>
          <cell r="H30">
            <v>46400.02</v>
          </cell>
          <cell r="I30">
            <v>453599.98</v>
          </cell>
        </row>
        <row r="31">
          <cell r="B31" t="str">
            <v>IRRF s/ Prestação Serviços Terceiros Poder Executivo/Indiretas - Próprio 55%</v>
          </cell>
          <cell r="C31" t="str">
            <v>Consolidado</v>
          </cell>
          <cell r="D31" t="str">
            <v>Consolidado</v>
          </cell>
          <cell r="E31">
            <v>275000</v>
          </cell>
          <cell r="F31">
            <v>275000</v>
          </cell>
          <cell r="G31">
            <v>25519.69</v>
          </cell>
          <cell r="H31">
            <v>25519.69</v>
          </cell>
          <cell r="I31">
            <v>249480.31</v>
          </cell>
        </row>
        <row r="32">
          <cell r="B32" t="str">
            <v>IRRF s/ Prestação Serviços Terceiros Poder Executivo/Indiretas - MDE 25%</v>
          </cell>
          <cell r="C32" t="str">
            <v>Consolidado</v>
          </cell>
          <cell r="D32" t="str">
            <v>Consolidado</v>
          </cell>
          <cell r="E32">
            <v>125000</v>
          </cell>
          <cell r="F32">
            <v>125000</v>
          </cell>
          <cell r="G32">
            <v>11600.15</v>
          </cell>
          <cell r="H32">
            <v>11600.15</v>
          </cell>
          <cell r="I32">
            <v>113399.85</v>
          </cell>
        </row>
        <row r="33">
          <cell r="B33" t="str">
            <v>IRRF s/ Prestação Serviços Terceiros Poder Executivo/Indiretas - ASPS 15%</v>
          </cell>
          <cell r="C33" t="str">
            <v>Consolidado</v>
          </cell>
          <cell r="D33" t="str">
            <v>Consolidado</v>
          </cell>
          <cell r="E33">
            <v>75000</v>
          </cell>
          <cell r="F33">
            <v>75000</v>
          </cell>
          <cell r="G33">
            <v>6960.07</v>
          </cell>
          <cell r="H33">
            <v>6960.07</v>
          </cell>
          <cell r="I33">
            <v>68039.93</v>
          </cell>
        </row>
        <row r="34">
          <cell r="B34" t="str">
            <v>IRRF s/ Prestação Serviços Terceiros Poder Executivo/Indiretas - MDE 5%</v>
          </cell>
          <cell r="C34" t="str">
            <v>Consolidado</v>
          </cell>
          <cell r="D34" t="str">
            <v>Consolidado</v>
          </cell>
          <cell r="E34">
            <v>25000</v>
          </cell>
          <cell r="F34">
            <v>25000</v>
          </cell>
          <cell r="G34">
            <v>2320.11</v>
          </cell>
          <cell r="H34">
            <v>2320.11</v>
          </cell>
          <cell r="I34">
            <v>22679.89</v>
          </cell>
        </row>
        <row r="35">
          <cell r="B35" t="str">
            <v>IRRF S/ RENDIMENTOS - PREST. SERV. DE TERCEIROS PODER LEGISLATIVO</v>
          </cell>
          <cell r="C35" t="str">
            <v>Consolidado</v>
          </cell>
          <cell r="D35" t="str">
            <v>Consolidado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 t="str">
            <v>IRRF s/ Prestação Serviços Terceiros Poder Legislativo - Próprio 55%</v>
          </cell>
          <cell r="C36" t="str">
            <v>Consolidado</v>
          </cell>
          <cell r="D36" t="str">
            <v>Consolidado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 t="str">
            <v>IRRF s/ Prestação Serviços Terceiros Poder Legislativo - MDE 25%</v>
          </cell>
          <cell r="C37" t="str">
            <v>Consolidado</v>
          </cell>
          <cell r="D37" t="str">
            <v>Consolidado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 t="str">
            <v>IRRF s/ Prestação Serviços Terceiros Poder Legislativo - ASPS 15%</v>
          </cell>
          <cell r="C38" t="str">
            <v>Consolidado</v>
          </cell>
          <cell r="D38" t="str">
            <v>Consolidado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IRRF s/ Prestação Serviços Terceiros Poder Legislativo - MDE 5%</v>
          </cell>
          <cell r="C39" t="str">
            <v>Consolidado</v>
          </cell>
          <cell r="D39" t="str">
            <v>Consolidado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ITBI - IMP. S/ TRANSM. "INTER VIVOS" BENS IMÓV. E DTOS. REAIS S/ IMÓVEIS ITBI</v>
          </cell>
          <cell r="C40" t="str">
            <v>Consolidado</v>
          </cell>
          <cell r="D40" t="str">
            <v>Consolidado</v>
          </cell>
          <cell r="E40">
            <v>10430740</v>
          </cell>
          <cell r="F40">
            <v>10430740</v>
          </cell>
          <cell r="G40">
            <v>696780.59</v>
          </cell>
          <cell r="H40">
            <v>696780.59</v>
          </cell>
          <cell r="I40">
            <v>9733959.41</v>
          </cell>
        </row>
        <row r="41">
          <cell r="B41" t="str">
            <v>ITBI - Próprio 55%</v>
          </cell>
          <cell r="C41" t="str">
            <v>Consolidado</v>
          </cell>
          <cell r="D41" t="str">
            <v>Consolidado</v>
          </cell>
          <cell r="E41">
            <v>5781907</v>
          </cell>
          <cell r="F41">
            <v>5781907</v>
          </cell>
          <cell r="G41">
            <v>383229.27</v>
          </cell>
          <cell r="H41">
            <v>383229.27</v>
          </cell>
          <cell r="I41">
            <v>5398677.73</v>
          </cell>
        </row>
        <row r="42">
          <cell r="B42" t="str">
            <v>ITBI - MDE 25%</v>
          </cell>
          <cell r="C42" t="str">
            <v>Consolidado</v>
          </cell>
          <cell r="D42" t="str">
            <v>Consolidado</v>
          </cell>
          <cell r="E42">
            <v>2582685</v>
          </cell>
          <cell r="F42">
            <v>2582685</v>
          </cell>
          <cell r="G42">
            <v>174195.2</v>
          </cell>
          <cell r="H42">
            <v>174195.2</v>
          </cell>
          <cell r="I42">
            <v>2408489.8</v>
          </cell>
        </row>
        <row r="43">
          <cell r="B43" t="str">
            <v>ITBI - ASPS 15%</v>
          </cell>
          <cell r="C43" t="str">
            <v>Consolidado</v>
          </cell>
          <cell r="D43" t="str">
            <v>Consolidado</v>
          </cell>
          <cell r="E43">
            <v>1549611</v>
          </cell>
          <cell r="F43">
            <v>1549611</v>
          </cell>
          <cell r="G43">
            <v>104517.08</v>
          </cell>
          <cell r="H43">
            <v>104517.08</v>
          </cell>
          <cell r="I43">
            <v>1445093.92</v>
          </cell>
        </row>
        <row r="44">
          <cell r="B44" t="str">
            <v>ITBI - MDE 5%</v>
          </cell>
          <cell r="C44" t="str">
            <v>Consolidado</v>
          </cell>
          <cell r="D44" t="str">
            <v>Consolidado</v>
          </cell>
          <cell r="E44">
            <v>516537</v>
          </cell>
          <cell r="F44">
            <v>516537</v>
          </cell>
          <cell r="G44">
            <v>34839.04</v>
          </cell>
          <cell r="H44">
            <v>34839.04</v>
          </cell>
          <cell r="I44">
            <v>481697.96</v>
          </cell>
        </row>
        <row r="45">
          <cell r="B45" t="str">
            <v>IMPOSTO SOBRE PRODUÇÃO E CIRCULAÇÃO</v>
          </cell>
          <cell r="C45" t="str">
            <v>Consolidado</v>
          </cell>
          <cell r="D45" t="str">
            <v>Consolidado</v>
          </cell>
          <cell r="E45">
            <v>38789053</v>
          </cell>
          <cell r="F45">
            <v>38789053</v>
          </cell>
          <cell r="G45">
            <v>3577406.94</v>
          </cell>
          <cell r="H45">
            <v>3577406.94</v>
          </cell>
          <cell r="I45">
            <v>35211646.06</v>
          </cell>
        </row>
        <row r="46">
          <cell r="B46" t="str">
            <v>ISSQN - IMPOSTO SOBRE SERVIÇOS DE QUALQUER NATUREZA</v>
          </cell>
          <cell r="C46" t="str">
            <v>Consolidado</v>
          </cell>
          <cell r="D46" t="str">
            <v>Consolidado</v>
          </cell>
          <cell r="E46">
            <v>38789053</v>
          </cell>
          <cell r="F46">
            <v>38789053</v>
          </cell>
          <cell r="G46">
            <v>3577406.94</v>
          </cell>
          <cell r="H46">
            <v>3577406.94</v>
          </cell>
          <cell r="I46">
            <v>35211646.06</v>
          </cell>
        </row>
        <row r="47">
          <cell r="B47" t="str">
            <v>IMPOSTO SOBRE SERVICOS E QUALQUER NATUREZA</v>
          </cell>
          <cell r="C47" t="str">
            <v>Consolidado</v>
          </cell>
          <cell r="D47" t="str">
            <v>Consolidado</v>
          </cell>
          <cell r="E47">
            <v>38789053</v>
          </cell>
          <cell r="F47">
            <v>38789053</v>
          </cell>
          <cell r="G47">
            <v>3577406.94</v>
          </cell>
          <cell r="H47">
            <v>3577406.94</v>
          </cell>
          <cell r="I47">
            <v>35211646.06</v>
          </cell>
        </row>
        <row r="48">
          <cell r="B48" t="str">
            <v>ISSQN Próprio 55%</v>
          </cell>
          <cell r="C48" t="str">
            <v>Consolidado</v>
          </cell>
          <cell r="D48" t="str">
            <v>Consolidado</v>
          </cell>
          <cell r="E48">
            <v>21600142</v>
          </cell>
          <cell r="F48">
            <v>21600142</v>
          </cell>
          <cell r="G48">
            <v>1967573.21</v>
          </cell>
          <cell r="H48">
            <v>1967573.21</v>
          </cell>
          <cell r="I48">
            <v>19632568.79</v>
          </cell>
        </row>
        <row r="49">
          <cell r="B49" t="str">
            <v>ISSQN - MDE 25%</v>
          </cell>
          <cell r="C49" t="str">
            <v>Consolidado</v>
          </cell>
          <cell r="D49" t="str">
            <v>Consolidado</v>
          </cell>
          <cell r="E49">
            <v>9549395</v>
          </cell>
          <cell r="F49">
            <v>9549395</v>
          </cell>
          <cell r="G49">
            <v>894352.1</v>
          </cell>
          <cell r="H49">
            <v>894352.1</v>
          </cell>
          <cell r="I49">
            <v>8655042.9</v>
          </cell>
        </row>
        <row r="50">
          <cell r="B50" t="str">
            <v>ISSQN - ASPS 15%</v>
          </cell>
          <cell r="C50" t="str">
            <v>Consolidado</v>
          </cell>
          <cell r="D50" t="str">
            <v>Consolidado</v>
          </cell>
          <cell r="E50">
            <v>5729637</v>
          </cell>
          <cell r="F50">
            <v>5729637</v>
          </cell>
          <cell r="G50">
            <v>536611.12</v>
          </cell>
          <cell r="H50">
            <v>536611.12</v>
          </cell>
          <cell r="I50">
            <v>5193025.88</v>
          </cell>
        </row>
        <row r="51">
          <cell r="B51" t="str">
            <v>ISSQN - MDE 5%</v>
          </cell>
          <cell r="C51" t="str">
            <v>Consolidado</v>
          </cell>
          <cell r="D51" t="str">
            <v>Consolidado</v>
          </cell>
          <cell r="E51">
            <v>1909879</v>
          </cell>
          <cell r="F51">
            <v>1909879</v>
          </cell>
          <cell r="G51">
            <v>178870.51</v>
          </cell>
          <cell r="H51">
            <v>178870.51</v>
          </cell>
          <cell r="I51">
            <v>1731008.49</v>
          </cell>
        </row>
        <row r="52">
          <cell r="B52" t="str">
            <v>TAXAS</v>
          </cell>
          <cell r="C52" t="str">
            <v>Consolidado</v>
          </cell>
          <cell r="D52" t="str">
            <v>Consolidado</v>
          </cell>
          <cell r="E52">
            <v>965607</v>
          </cell>
          <cell r="F52">
            <v>965607</v>
          </cell>
          <cell r="G52">
            <v>50982.95</v>
          </cell>
          <cell r="H52">
            <v>50982.95</v>
          </cell>
          <cell r="I52">
            <v>914624.05</v>
          </cell>
        </row>
        <row r="53">
          <cell r="B53" t="str">
            <v>TAXAS PELO EXERCÍCIO DO PODER DE POLÍCIA</v>
          </cell>
          <cell r="C53" t="str">
            <v>Consolidado</v>
          </cell>
          <cell r="D53" t="str">
            <v>Consolidado</v>
          </cell>
          <cell r="E53">
            <v>935607</v>
          </cell>
          <cell r="F53">
            <v>935607</v>
          </cell>
          <cell r="G53">
            <v>43389.3</v>
          </cell>
          <cell r="H53">
            <v>43389.3</v>
          </cell>
          <cell r="I53">
            <v>892217.7</v>
          </cell>
        </row>
        <row r="54">
          <cell r="B54" t="str">
            <v>Taxa de Fiscalização de Vigilância Sanitária</v>
          </cell>
          <cell r="C54" t="str">
            <v>Consolidado</v>
          </cell>
          <cell r="D54" t="str">
            <v>Consolidado</v>
          </cell>
          <cell r="E54">
            <v>160622</v>
          </cell>
          <cell r="F54">
            <v>160622</v>
          </cell>
          <cell r="G54">
            <v>9800.58</v>
          </cell>
          <cell r="H54">
            <v>9800.58</v>
          </cell>
          <cell r="I54">
            <v>150821.42</v>
          </cell>
        </row>
        <row r="55">
          <cell r="B55" t="str">
            <v>Taxa de Controle e Fiscalização Ambiental</v>
          </cell>
          <cell r="C55" t="str">
            <v>Consolidado</v>
          </cell>
          <cell r="D55" t="str">
            <v>Consolidado</v>
          </cell>
          <cell r="E55">
            <v>57058</v>
          </cell>
          <cell r="F55">
            <v>57058</v>
          </cell>
          <cell r="G55">
            <v>0</v>
          </cell>
          <cell r="H55">
            <v>0</v>
          </cell>
          <cell r="I55">
            <v>57058</v>
          </cell>
        </row>
        <row r="56">
          <cell r="B56" t="str">
            <v>Taxa de Licença Func. Estabel. Comerc. Indust. Prestadora de Serviços - Alvará</v>
          </cell>
          <cell r="C56" t="str">
            <v>Consolidado</v>
          </cell>
          <cell r="D56" t="str">
            <v>Consolidado</v>
          </cell>
          <cell r="E56">
            <v>607927</v>
          </cell>
          <cell r="F56">
            <v>607927</v>
          </cell>
          <cell r="G56">
            <v>33588.72</v>
          </cell>
          <cell r="H56">
            <v>33588.72</v>
          </cell>
          <cell r="I56">
            <v>574338.28</v>
          </cell>
        </row>
        <row r="57">
          <cell r="B57" t="str">
            <v>Taxa de Licença para Execução de Obras</v>
          </cell>
          <cell r="C57" t="str">
            <v>Consolidado</v>
          </cell>
          <cell r="D57" t="str">
            <v>Consolidado</v>
          </cell>
          <cell r="E57">
            <v>100000</v>
          </cell>
          <cell r="F57">
            <v>100000</v>
          </cell>
          <cell r="G57">
            <v>0</v>
          </cell>
          <cell r="H57">
            <v>0</v>
          </cell>
          <cell r="I57">
            <v>100000</v>
          </cell>
        </row>
        <row r="58">
          <cell r="B58" t="str">
            <v>Taxa de Apreensão, Depósito ou Liberação de Animais</v>
          </cell>
          <cell r="C58" t="str">
            <v>Consolidado</v>
          </cell>
          <cell r="D58" t="str">
            <v>Consolidado</v>
          </cell>
          <cell r="E58">
            <v>10000</v>
          </cell>
          <cell r="F58">
            <v>10000</v>
          </cell>
          <cell r="G58">
            <v>0</v>
          </cell>
          <cell r="H58">
            <v>0</v>
          </cell>
          <cell r="I58">
            <v>10000</v>
          </cell>
        </row>
        <row r="59">
          <cell r="B59" t="str">
            <v>TAXAS PELA PRESTAÇÃO DE SERVIÇOS</v>
          </cell>
          <cell r="C59" t="str">
            <v>Consolidado</v>
          </cell>
          <cell r="D59" t="str">
            <v>Consolidado</v>
          </cell>
          <cell r="E59">
            <v>30000</v>
          </cell>
          <cell r="F59">
            <v>30000</v>
          </cell>
          <cell r="G59">
            <v>7593.65</v>
          </cell>
          <cell r="H59">
            <v>7593.65</v>
          </cell>
          <cell r="I59">
            <v>22406.35</v>
          </cell>
        </row>
        <row r="60">
          <cell r="B60" t="str">
            <v>Taxa de Serviços Cadastrais</v>
          </cell>
          <cell r="C60" t="str">
            <v>Consolidado</v>
          </cell>
          <cell r="D60" t="str">
            <v>Consolidado</v>
          </cell>
          <cell r="E60">
            <v>10000</v>
          </cell>
          <cell r="F60">
            <v>10000</v>
          </cell>
          <cell r="G60">
            <v>340</v>
          </cell>
          <cell r="H60">
            <v>340</v>
          </cell>
          <cell r="I60">
            <v>9660</v>
          </cell>
        </row>
        <row r="61">
          <cell r="B61" t="str">
            <v>OUTRAS TAXAS PELA PRESTAÇÃO DE SERVIÇOS</v>
          </cell>
          <cell r="C61" t="str">
            <v>Consolidado</v>
          </cell>
          <cell r="D61" t="str">
            <v>Consolidado</v>
          </cell>
          <cell r="E61">
            <v>20000</v>
          </cell>
          <cell r="F61">
            <v>20000</v>
          </cell>
          <cell r="G61">
            <v>7253.65</v>
          </cell>
          <cell r="H61">
            <v>7253.65</v>
          </cell>
          <cell r="I61">
            <v>12746.35</v>
          </cell>
        </row>
        <row r="62">
          <cell r="B62" t="str">
            <v>Taxas Emissão de Certidões</v>
          </cell>
          <cell r="C62" t="str">
            <v>Consolidado</v>
          </cell>
          <cell r="D62" t="str">
            <v>Consolidado</v>
          </cell>
          <cell r="E62">
            <v>20000</v>
          </cell>
          <cell r="F62">
            <v>20000</v>
          </cell>
          <cell r="G62">
            <v>0</v>
          </cell>
          <cell r="H62">
            <v>0</v>
          </cell>
          <cell r="I62">
            <v>20000</v>
          </cell>
        </row>
        <row r="63">
          <cell r="B63" t="str">
            <v>Taxas de Manutenção do Sistema Funerário Municipal - FUMSIF</v>
          </cell>
          <cell r="C63" t="str">
            <v>Consolidado</v>
          </cell>
          <cell r="D63" t="str">
            <v>Consolidado</v>
          </cell>
          <cell r="E63">
            <v>0</v>
          </cell>
          <cell r="F63">
            <v>0</v>
          </cell>
          <cell r="G63">
            <v>7253.65</v>
          </cell>
          <cell r="H63">
            <v>7253.65</v>
          </cell>
          <cell r="I63">
            <v>-7253.65</v>
          </cell>
        </row>
        <row r="64">
          <cell r="B64" t="str">
            <v>RECEITA PATRIMONIAL</v>
          </cell>
          <cell r="C64" t="str">
            <v>Consolidado</v>
          </cell>
          <cell r="D64" t="str">
            <v>Consolidado</v>
          </cell>
          <cell r="E64">
            <v>327025</v>
          </cell>
          <cell r="F64">
            <v>327025</v>
          </cell>
          <cell r="G64">
            <v>164253.06</v>
          </cell>
          <cell r="H64">
            <v>164253.06</v>
          </cell>
          <cell r="I64">
            <v>162771.94</v>
          </cell>
        </row>
        <row r="65">
          <cell r="B65" t="str">
            <v>RECEITAS IMOBILIÁRIAS</v>
          </cell>
          <cell r="C65" t="str">
            <v>Consolidado</v>
          </cell>
          <cell r="D65" t="str">
            <v>Consolidado</v>
          </cell>
          <cell r="E65">
            <v>120000</v>
          </cell>
          <cell r="F65">
            <v>120000</v>
          </cell>
          <cell r="G65">
            <v>14738.12</v>
          </cell>
          <cell r="H65">
            <v>14738.12</v>
          </cell>
          <cell r="I65">
            <v>105261.88</v>
          </cell>
        </row>
        <row r="66">
          <cell r="B66" t="str">
            <v>ALUGUÉIS</v>
          </cell>
          <cell r="C66" t="str">
            <v>Consolidado</v>
          </cell>
          <cell r="D66" t="str">
            <v>Consolidado</v>
          </cell>
          <cell r="E66">
            <v>120000</v>
          </cell>
          <cell r="F66">
            <v>120000</v>
          </cell>
          <cell r="G66">
            <v>14738.12</v>
          </cell>
          <cell r="H66">
            <v>14738.12</v>
          </cell>
          <cell r="I66">
            <v>105261.88</v>
          </cell>
        </row>
        <row r="67">
          <cell r="B67" t="str">
            <v>ALUGUÉIS DE IMÓVEIS PÚBLICOS</v>
          </cell>
          <cell r="C67" t="str">
            <v>Consolidado</v>
          </cell>
          <cell r="D67" t="str">
            <v>Consolidado</v>
          </cell>
          <cell r="E67">
            <v>120000</v>
          </cell>
          <cell r="F67">
            <v>120000</v>
          </cell>
          <cell r="G67">
            <v>14738.12</v>
          </cell>
          <cell r="H67">
            <v>14738.12</v>
          </cell>
          <cell r="I67">
            <v>105261.88</v>
          </cell>
        </row>
        <row r="68">
          <cell r="B68" t="str">
            <v>Aluguel de Imóveis Urbano (Mercado Público)</v>
          </cell>
          <cell r="C68" t="str">
            <v>Consolidado</v>
          </cell>
          <cell r="D68" t="str">
            <v>Consolidado</v>
          </cell>
          <cell r="E68">
            <v>100000</v>
          </cell>
          <cell r="F68">
            <v>100000</v>
          </cell>
          <cell r="G68">
            <v>14738.12</v>
          </cell>
          <cell r="H68">
            <v>14738.12</v>
          </cell>
          <cell r="I68">
            <v>85261.88</v>
          </cell>
        </row>
        <row r="69">
          <cell r="B69" t="str">
            <v>Aluguéis Diversos</v>
          </cell>
          <cell r="C69" t="str">
            <v>Consolidado</v>
          </cell>
          <cell r="D69" t="str">
            <v>Consolidado</v>
          </cell>
          <cell r="E69">
            <v>20000</v>
          </cell>
          <cell r="F69">
            <v>20000</v>
          </cell>
          <cell r="G69">
            <v>0</v>
          </cell>
          <cell r="H69">
            <v>0</v>
          </cell>
          <cell r="I69">
            <v>20000</v>
          </cell>
        </row>
        <row r="70">
          <cell r="B70" t="str">
            <v>RECEITA DE VALORES MOBILIÁRIOS</v>
          </cell>
          <cell r="C70" t="str">
            <v>Consolidado</v>
          </cell>
          <cell r="D70" t="str">
            <v>Consolidado</v>
          </cell>
          <cell r="E70">
            <v>207025</v>
          </cell>
          <cell r="F70">
            <v>207025</v>
          </cell>
          <cell r="G70">
            <v>149514.94</v>
          </cell>
          <cell r="H70">
            <v>149514.94</v>
          </cell>
          <cell r="I70">
            <v>57510.06</v>
          </cell>
        </row>
        <row r="71">
          <cell r="B71" t="str">
            <v>REMUNERAÇÃO DE DEPÓSITOS BANCÁRIOS</v>
          </cell>
          <cell r="C71" t="str">
            <v>Consolidado</v>
          </cell>
          <cell r="D71" t="str">
            <v>Consolidado</v>
          </cell>
          <cell r="E71">
            <v>207025</v>
          </cell>
          <cell r="F71">
            <v>207025</v>
          </cell>
          <cell r="G71">
            <v>149514.94</v>
          </cell>
          <cell r="H71">
            <v>149514.94</v>
          </cell>
          <cell r="I71">
            <v>57510.06</v>
          </cell>
        </row>
        <row r="72">
          <cell r="B72" t="str">
            <v>REMUNERAÇÃO DE DEPOSITOS DE RECURSOS VINCULADOS</v>
          </cell>
          <cell r="C72" t="str">
            <v>Consolidado</v>
          </cell>
          <cell r="D72" t="str">
            <v>Consolidado</v>
          </cell>
          <cell r="E72">
            <v>0</v>
          </cell>
          <cell r="F72">
            <v>0</v>
          </cell>
          <cell r="G72">
            <v>140850.9</v>
          </cell>
          <cell r="H72">
            <v>140850.9</v>
          </cell>
          <cell r="I72">
            <v>-140850.9</v>
          </cell>
        </row>
        <row r="73">
          <cell r="B73" t="str">
            <v>Receita Remuneração Depósitos Bancários Recursos Vinculados - FUNDEB</v>
          </cell>
          <cell r="C73" t="str">
            <v>Consolidado</v>
          </cell>
          <cell r="D73" t="str">
            <v>Consolidado</v>
          </cell>
          <cell r="E73">
            <v>0</v>
          </cell>
          <cell r="F73">
            <v>0</v>
          </cell>
          <cell r="G73">
            <v>5922.85</v>
          </cell>
          <cell r="H73">
            <v>5922.85</v>
          </cell>
          <cell r="I73">
            <v>-5922.85</v>
          </cell>
        </row>
        <row r="74">
          <cell r="B74" t="str">
            <v>RECEITA REMUNERAÇÃO DEPOSITOS BANCARIOS RECUROS VINCULADOS - FUNDO DE SAÚDE</v>
          </cell>
          <cell r="C74" t="str">
            <v>Consolidado</v>
          </cell>
          <cell r="D74" t="str">
            <v>Consolidado</v>
          </cell>
          <cell r="E74">
            <v>0</v>
          </cell>
          <cell r="F74">
            <v>0</v>
          </cell>
          <cell r="G74">
            <v>36924.18</v>
          </cell>
          <cell r="H74">
            <v>36924.18</v>
          </cell>
          <cell r="I74">
            <v>-36924.18</v>
          </cell>
        </row>
        <row r="75">
          <cell r="B75" t="str">
            <v>RECEITA REM.DEP.BANC.REC.VINCULADOS - BLOCO DA ATENÇÃO BÁSICA</v>
          </cell>
          <cell r="C75" t="str">
            <v>Consolidado</v>
          </cell>
          <cell r="D75" t="str">
            <v>Consolidado</v>
          </cell>
          <cell r="E75">
            <v>0</v>
          </cell>
          <cell r="F75">
            <v>0</v>
          </cell>
          <cell r="G75">
            <v>7443.89</v>
          </cell>
          <cell r="H75">
            <v>7443.89</v>
          </cell>
          <cell r="I75">
            <v>-7443.89</v>
          </cell>
        </row>
        <row r="76">
          <cell r="B76" t="str">
            <v>RECEITA REM.DEP.BANC.REC.VINCULADOS - PAB FIXO</v>
          </cell>
          <cell r="C76" t="str">
            <v>Consolidado</v>
          </cell>
          <cell r="D76" t="str">
            <v>Consolidado</v>
          </cell>
          <cell r="E76">
            <v>0</v>
          </cell>
          <cell r="F76">
            <v>0</v>
          </cell>
          <cell r="G76">
            <v>2231.22</v>
          </cell>
          <cell r="H76">
            <v>2231.22</v>
          </cell>
          <cell r="I76">
            <v>-2231.22</v>
          </cell>
        </row>
        <row r="77">
          <cell r="B77" t="str">
            <v>Receita Rem.Dep.Banc.Rec.Vinculados - PAB FIxo</v>
          </cell>
          <cell r="C77" t="str">
            <v>Consolidado</v>
          </cell>
          <cell r="D77" t="str">
            <v>Consolidado</v>
          </cell>
          <cell r="E77">
            <v>0</v>
          </cell>
          <cell r="F77">
            <v>0</v>
          </cell>
          <cell r="G77">
            <v>2231.22</v>
          </cell>
          <cell r="H77">
            <v>2231.22</v>
          </cell>
          <cell r="I77">
            <v>-2231.22</v>
          </cell>
        </row>
        <row r="78">
          <cell r="B78" t="str">
            <v>RECEITA REM.DEP.BANC.REC.VINCULADOS - PAB VARIÁVEL</v>
          </cell>
          <cell r="C78" t="str">
            <v>Consolidado</v>
          </cell>
          <cell r="D78" t="str">
            <v>Consolidado</v>
          </cell>
          <cell r="E78">
            <v>0</v>
          </cell>
          <cell r="F78">
            <v>0</v>
          </cell>
          <cell r="G78">
            <v>5212.67</v>
          </cell>
          <cell r="H78">
            <v>5212.67</v>
          </cell>
          <cell r="I78">
            <v>-5212.67</v>
          </cell>
        </row>
        <row r="79">
          <cell r="B79" t="str">
            <v>Receita Rem.Dep.Banc.Rec.Vinculados - Programa  de Saúde  da Família - PSF</v>
          </cell>
          <cell r="C79" t="str">
            <v>Consolidado</v>
          </cell>
          <cell r="D79" t="str">
            <v>Consolidado</v>
          </cell>
          <cell r="E79">
            <v>0</v>
          </cell>
          <cell r="F79">
            <v>0</v>
          </cell>
          <cell r="G79">
            <v>2103.75</v>
          </cell>
          <cell r="H79">
            <v>2103.75</v>
          </cell>
          <cell r="I79">
            <v>-2103.75</v>
          </cell>
        </row>
        <row r="80">
          <cell r="B80" t="str">
            <v>Receita Rem.Dep.Banc.Rec.Vinculados - Programa PACS - Agente Comunitários de Saúde</v>
          </cell>
          <cell r="C80" t="str">
            <v>Consolidado</v>
          </cell>
          <cell r="D80" t="str">
            <v>Consolidado</v>
          </cell>
          <cell r="E80">
            <v>0</v>
          </cell>
          <cell r="F80">
            <v>0</v>
          </cell>
          <cell r="G80">
            <v>869.07</v>
          </cell>
          <cell r="H80">
            <v>869.07</v>
          </cell>
          <cell r="I80">
            <v>-869.07</v>
          </cell>
        </row>
        <row r="81">
          <cell r="B81" t="str">
            <v>Receita Rem.Dep.Banc.Rec.Vinculados - Programa  de Atenção Domiciliar</v>
          </cell>
          <cell r="C81" t="str">
            <v>Consolidado</v>
          </cell>
          <cell r="D81" t="str">
            <v>Consolidado</v>
          </cell>
          <cell r="E81">
            <v>0</v>
          </cell>
          <cell r="F81">
            <v>0</v>
          </cell>
          <cell r="G81">
            <v>4.23</v>
          </cell>
          <cell r="H81">
            <v>4.23</v>
          </cell>
          <cell r="I81">
            <v>-4.23</v>
          </cell>
        </row>
        <row r="82">
          <cell r="B82" t="str">
            <v>Receita Rem.Dep.Banc.Rec.Vinculados - Prog.Nacional de Melhoria do Acesso e da Qualidade</v>
          </cell>
          <cell r="C82" t="str">
            <v>Consolidado</v>
          </cell>
          <cell r="D82" t="str">
            <v>Consolidado</v>
          </cell>
          <cell r="E82">
            <v>0</v>
          </cell>
          <cell r="F82">
            <v>0</v>
          </cell>
          <cell r="G82">
            <v>2141.42</v>
          </cell>
          <cell r="H82">
            <v>2141.42</v>
          </cell>
          <cell r="I82">
            <v>-2141.42</v>
          </cell>
        </row>
        <row r="83">
          <cell r="B83" t="str">
            <v>Receita Rem.Dep.Banc.Rec.Vinculados - Saúde Bucal</v>
          </cell>
          <cell r="C83" t="str">
            <v>Consolidado</v>
          </cell>
          <cell r="D83" t="str">
            <v>Consolidado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B84" t="str">
            <v>Receita Rem.Dep.Banc.Rec.Vinculados - Atenção Integral à Saúde da População Prisional</v>
          </cell>
          <cell r="C84" t="str">
            <v>Consolidado</v>
          </cell>
          <cell r="D84" t="str">
            <v>Consolidado</v>
          </cell>
          <cell r="E84">
            <v>0</v>
          </cell>
          <cell r="F84">
            <v>0</v>
          </cell>
          <cell r="G84">
            <v>94.2</v>
          </cell>
          <cell r="H84">
            <v>94.2</v>
          </cell>
          <cell r="I84">
            <v>-94.2</v>
          </cell>
        </row>
        <row r="85">
          <cell r="B85" t="str">
            <v>RECEITA REM.DEP.BANC.REC.VINCULADOS - BLOCO DA MÉDIA E ALTA COMPLEXIDADE</v>
          </cell>
          <cell r="C85" t="str">
            <v>Consolidado</v>
          </cell>
          <cell r="D85" t="str">
            <v>Consolidado</v>
          </cell>
          <cell r="E85">
            <v>0</v>
          </cell>
          <cell r="F85">
            <v>0</v>
          </cell>
          <cell r="G85">
            <v>12815.65</v>
          </cell>
          <cell r="H85">
            <v>12815.65</v>
          </cell>
          <cell r="I85">
            <v>-12815.65</v>
          </cell>
        </row>
        <row r="86">
          <cell r="B86" t="str">
            <v>Receita Rem.Dep.Banc.Rec.Vinculados - Gestão Plena Sistema Municipal (MAC)</v>
          </cell>
          <cell r="C86" t="str">
            <v>Consolidado</v>
          </cell>
          <cell r="D86" t="str">
            <v>Consolidado</v>
          </cell>
          <cell r="E86">
            <v>0</v>
          </cell>
          <cell r="F86">
            <v>0</v>
          </cell>
          <cell r="G86">
            <v>6029.41</v>
          </cell>
          <cell r="H86">
            <v>6029.41</v>
          </cell>
          <cell r="I86">
            <v>-6029.41</v>
          </cell>
        </row>
        <row r="87">
          <cell r="B87" t="str">
            <v>Receita Rem.Dep.Banc.Rec.Vinculados - Fundo de Ações Estratégicas Compensação FAEC</v>
          </cell>
          <cell r="C87" t="str">
            <v>Consolidado</v>
          </cell>
          <cell r="D87" t="str">
            <v>Consolidado</v>
          </cell>
          <cell r="E87">
            <v>0</v>
          </cell>
          <cell r="F87">
            <v>0</v>
          </cell>
          <cell r="G87">
            <v>2542.65</v>
          </cell>
          <cell r="H87">
            <v>2542.65</v>
          </cell>
          <cell r="I87">
            <v>-2542.65</v>
          </cell>
        </row>
        <row r="88">
          <cell r="B88" t="str">
            <v>Receita Rem.Dep.Banc.Rec.Vinculados - RENAST</v>
          </cell>
          <cell r="C88" t="str">
            <v>Consolidado</v>
          </cell>
          <cell r="D88" t="str">
            <v>Consolidado</v>
          </cell>
          <cell r="E88">
            <v>0</v>
          </cell>
          <cell r="F88">
            <v>0</v>
          </cell>
          <cell r="G88">
            <v>2621.46</v>
          </cell>
          <cell r="H88">
            <v>2621.46</v>
          </cell>
          <cell r="I88">
            <v>-2621.46</v>
          </cell>
        </row>
        <row r="89">
          <cell r="B89" t="str">
            <v>Receita Rem.Dep.Banc.Rec.Vinculados - Transf.Serviço Atendimento Móvel de Urgência - SAMU</v>
          </cell>
          <cell r="C89" t="str">
            <v>Consolidado</v>
          </cell>
          <cell r="D89" t="str">
            <v>Consolidado</v>
          </cell>
          <cell r="E89">
            <v>0</v>
          </cell>
          <cell r="F89">
            <v>0</v>
          </cell>
          <cell r="G89">
            <v>826.3</v>
          </cell>
          <cell r="H89">
            <v>826.3</v>
          </cell>
          <cell r="I89">
            <v>-826.3</v>
          </cell>
        </row>
        <row r="90">
          <cell r="B90" t="str">
            <v>Receita Rem.Dep.Banc.Rec.Vinculados - Centro de Especialidade Odontológica</v>
          </cell>
          <cell r="C90" t="str">
            <v>Consolidado</v>
          </cell>
          <cell r="D90" t="str">
            <v>Consolidado</v>
          </cell>
          <cell r="E90">
            <v>0</v>
          </cell>
          <cell r="F90">
            <v>0</v>
          </cell>
          <cell r="G90">
            <v>795.83</v>
          </cell>
          <cell r="H90">
            <v>795.83</v>
          </cell>
          <cell r="I90">
            <v>-795.83</v>
          </cell>
        </row>
        <row r="91">
          <cell r="B91" t="str">
            <v>RECEITA REM.DEP.BANC.REC.VINCULADOS - BLOCO DA VIGILÂNCIA EM SAÚDE</v>
          </cell>
          <cell r="C91" t="str">
            <v>Consolidado</v>
          </cell>
          <cell r="D91" t="str">
            <v>Consolidado</v>
          </cell>
          <cell r="E91">
            <v>0</v>
          </cell>
          <cell r="F91">
            <v>0</v>
          </cell>
          <cell r="G91">
            <v>3822.85</v>
          </cell>
          <cell r="H91">
            <v>3822.85</v>
          </cell>
          <cell r="I91">
            <v>-3822.85</v>
          </cell>
        </row>
        <row r="92">
          <cell r="B92" t="str">
            <v>Receita Rem.Dep.Banc.Rec.Vinculados - Piso Fixo de Vigilância e Promoção da Saúde - PFVPS</v>
          </cell>
          <cell r="C92" t="str">
            <v>Consolidado</v>
          </cell>
          <cell r="D92" t="str">
            <v>Consolidado</v>
          </cell>
          <cell r="E92">
            <v>0</v>
          </cell>
          <cell r="F92">
            <v>0</v>
          </cell>
          <cell r="G92">
            <v>1632.44</v>
          </cell>
          <cell r="H92">
            <v>1632.44</v>
          </cell>
          <cell r="I92">
            <v>-1632.44</v>
          </cell>
        </row>
        <row r="93">
          <cell r="B93" t="str">
            <v>Receita Rem.Dep.Banc.Rec.Vinculados - Ações Estruturantes de Vigilância Sanitária</v>
          </cell>
          <cell r="C93" t="str">
            <v>Consolidado</v>
          </cell>
          <cell r="D93" t="str">
            <v>Consolidado</v>
          </cell>
          <cell r="E93">
            <v>0</v>
          </cell>
          <cell r="F93">
            <v>0</v>
          </cell>
          <cell r="G93">
            <v>1195.16</v>
          </cell>
          <cell r="H93">
            <v>1195.16</v>
          </cell>
          <cell r="I93">
            <v>-1195.16</v>
          </cell>
        </row>
        <row r="94">
          <cell r="B94" t="str">
            <v>Receita Rem.Dep.Banc.Rec.Vinculados - Ações de Vigilância e Controle da Tuberculose</v>
          </cell>
          <cell r="C94" t="str">
            <v>Consolidado</v>
          </cell>
          <cell r="D94" t="str">
            <v>Consolidado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B95" t="str">
            <v>Receita Rem.Dep.Banc.Rec.Vinculados - Vigilância em Saúde - Nucleo Hospitalares de Epidemiologia</v>
          </cell>
          <cell r="C95" t="str">
            <v>Consolidado</v>
          </cell>
          <cell r="D95" t="str">
            <v>Consolidado</v>
          </cell>
          <cell r="E95">
            <v>0</v>
          </cell>
          <cell r="F95">
            <v>0</v>
          </cell>
          <cell r="G95">
            <v>26.54</v>
          </cell>
          <cell r="H95">
            <v>26.54</v>
          </cell>
          <cell r="I95">
            <v>-26.54</v>
          </cell>
        </row>
        <row r="96">
          <cell r="B96" t="str">
            <v>Receita Rem.Dep.Banc.Rec.Vinculados - Programa Vigissus</v>
          </cell>
          <cell r="C96" t="str">
            <v>Consolidado</v>
          </cell>
          <cell r="D96" t="str">
            <v>Consolidado</v>
          </cell>
          <cell r="E96">
            <v>0</v>
          </cell>
          <cell r="F96">
            <v>0</v>
          </cell>
          <cell r="G96">
            <v>15.11</v>
          </cell>
          <cell r="H96">
            <v>15.11</v>
          </cell>
          <cell r="I96">
            <v>-15.11</v>
          </cell>
        </row>
        <row r="97">
          <cell r="B97" t="str">
            <v>Receita Rem.Dep.Banc.Rec.Vinculados - Campanha de Vacinação</v>
          </cell>
          <cell r="C97" t="str">
            <v>Consolidado</v>
          </cell>
          <cell r="D97" t="str">
            <v>Consolidado</v>
          </cell>
          <cell r="E97">
            <v>0</v>
          </cell>
          <cell r="F97">
            <v>0</v>
          </cell>
          <cell r="G97">
            <v>117.39</v>
          </cell>
          <cell r="H97">
            <v>117.39</v>
          </cell>
          <cell r="I97">
            <v>-117.39</v>
          </cell>
        </row>
        <row r="98">
          <cell r="B98" t="str">
            <v>Receita Rem.Dep.Banc.Rec.Vinculados - DST/AIDS</v>
          </cell>
          <cell r="C98" t="str">
            <v>Consolidado</v>
          </cell>
          <cell r="D98" t="str">
            <v>Consolidado</v>
          </cell>
          <cell r="E98">
            <v>0</v>
          </cell>
          <cell r="F98">
            <v>0</v>
          </cell>
          <cell r="G98">
            <v>415.2</v>
          </cell>
          <cell r="H98">
            <v>415.2</v>
          </cell>
          <cell r="I98">
            <v>-415.2</v>
          </cell>
        </row>
        <row r="99">
          <cell r="B99" t="str">
            <v>Receita Rem.Dep.Banc.Rec.Vinculados - Impl.Implem.e Fort.Vigilância e Epidomiológica da Inluenza</v>
          </cell>
          <cell r="C99" t="str">
            <v>Consolidado</v>
          </cell>
          <cell r="D99" t="str">
            <v>Consolidado</v>
          </cell>
          <cell r="E99">
            <v>0</v>
          </cell>
          <cell r="F99">
            <v>0</v>
          </cell>
          <cell r="G99">
            <v>421.01</v>
          </cell>
          <cell r="H99">
            <v>421.01</v>
          </cell>
          <cell r="I99">
            <v>-421.01</v>
          </cell>
        </row>
        <row r="100">
          <cell r="B100" t="str">
            <v>RECEITA REM.DEP.BANC.REC.VINCULADOS - BLOCO DA ASSISTÊNCIA FARMACÊUTICA</v>
          </cell>
          <cell r="C100" t="str">
            <v>Consolidado</v>
          </cell>
          <cell r="D100" t="str">
            <v>Consolidado</v>
          </cell>
          <cell r="E100">
            <v>0</v>
          </cell>
          <cell r="F100">
            <v>0</v>
          </cell>
          <cell r="G100">
            <v>2906.69</v>
          </cell>
          <cell r="H100">
            <v>2906.69</v>
          </cell>
          <cell r="I100">
            <v>-2906.69</v>
          </cell>
        </row>
        <row r="101">
          <cell r="B101" t="str">
            <v>Receita Rem.Dep.Banc.Rec.Vinculados - Programa Assistência Farm. Básica</v>
          </cell>
          <cell r="C101" t="str">
            <v>Consolidado</v>
          </cell>
          <cell r="D101" t="str">
            <v>Consolidado</v>
          </cell>
          <cell r="E101">
            <v>0</v>
          </cell>
          <cell r="F101">
            <v>0</v>
          </cell>
          <cell r="G101">
            <v>2906.69</v>
          </cell>
          <cell r="H101">
            <v>2906.69</v>
          </cell>
          <cell r="I101">
            <v>-2906.69</v>
          </cell>
        </row>
        <row r="102">
          <cell r="B102" t="str">
            <v>RECEITA REM.DEP.BANC.REC.VINCULADOS - BLOCO DA GESTÃO SUS</v>
          </cell>
          <cell r="C102" t="str">
            <v>Consolidado</v>
          </cell>
          <cell r="D102" t="str">
            <v>Consolidado</v>
          </cell>
          <cell r="E102">
            <v>0</v>
          </cell>
          <cell r="F102">
            <v>0</v>
          </cell>
          <cell r="G102">
            <v>2915.6</v>
          </cell>
          <cell r="H102">
            <v>2915.6</v>
          </cell>
          <cell r="I102">
            <v>-2915.6</v>
          </cell>
        </row>
        <row r="103">
          <cell r="B103" t="str">
            <v>Receita Rem.Dep.Banc.Rec.Vinculados - Gestão SUS - CAPS II</v>
          </cell>
          <cell r="C103" t="str">
            <v>Consolidado</v>
          </cell>
          <cell r="D103" t="str">
            <v>Consolidado</v>
          </cell>
          <cell r="E103">
            <v>0</v>
          </cell>
          <cell r="F103">
            <v>0</v>
          </cell>
          <cell r="G103">
            <v>2.85</v>
          </cell>
          <cell r="H103">
            <v>2.85</v>
          </cell>
          <cell r="I103">
            <v>-2.85</v>
          </cell>
        </row>
        <row r="104">
          <cell r="B104" t="str">
            <v>Receita Rem.Dep.Banc.Rec.Vinculados - Implantação dos Compelxos Reguladores</v>
          </cell>
          <cell r="C104" t="str">
            <v>Consolidado</v>
          </cell>
          <cell r="D104" t="str">
            <v>Consolidado</v>
          </cell>
          <cell r="E104">
            <v>0</v>
          </cell>
          <cell r="F104">
            <v>0</v>
          </cell>
          <cell r="G104">
            <v>45.95</v>
          </cell>
          <cell r="H104">
            <v>45.95</v>
          </cell>
          <cell r="I104">
            <v>-45.95</v>
          </cell>
        </row>
        <row r="105">
          <cell r="B105" t="str">
            <v>Receita Rem.Dep.Banc.Rec.Vinculados - Implementação do Sistema de Planejamento  do SUS</v>
          </cell>
          <cell r="C105" t="str">
            <v>Consolidado</v>
          </cell>
          <cell r="D105" t="str">
            <v>Consolidado</v>
          </cell>
          <cell r="E105">
            <v>0</v>
          </cell>
          <cell r="F105">
            <v>0</v>
          </cell>
          <cell r="G105">
            <v>119.54</v>
          </cell>
          <cell r="H105">
            <v>119.54</v>
          </cell>
          <cell r="I105">
            <v>-119.54</v>
          </cell>
        </row>
        <row r="106">
          <cell r="B106" t="str">
            <v>Receita Rem.Dep.Banc.Rec.Vinculados - Progessus Qualificação da Gestão do SUS</v>
          </cell>
          <cell r="C106" t="str">
            <v>Consolidado</v>
          </cell>
          <cell r="D106" t="str">
            <v>Consolidado</v>
          </cell>
          <cell r="E106">
            <v>0</v>
          </cell>
          <cell r="F106">
            <v>0</v>
          </cell>
          <cell r="G106">
            <v>10.8</v>
          </cell>
          <cell r="H106">
            <v>10.8</v>
          </cell>
          <cell r="I106">
            <v>-10.8</v>
          </cell>
        </row>
        <row r="107">
          <cell r="B107" t="str">
            <v>Receita Rem.Dep.Banc.Rec.Vinculados - Programa Nacional de Reorientação Pró-Saúde</v>
          </cell>
          <cell r="C107" t="str">
            <v>Consolidado</v>
          </cell>
          <cell r="D107" t="str">
            <v>Consolidado</v>
          </cell>
          <cell r="E107">
            <v>0</v>
          </cell>
          <cell r="F107">
            <v>0</v>
          </cell>
          <cell r="G107">
            <v>723.41</v>
          </cell>
          <cell r="H107">
            <v>723.41</v>
          </cell>
          <cell r="I107">
            <v>-723.41</v>
          </cell>
        </row>
        <row r="108">
          <cell r="B108" t="str">
            <v>Receita Rem.Dep.Banc.Rec.Vinculados - Qualificação Gestão do SUS - Ouvidoria Participa SUS</v>
          </cell>
          <cell r="C108" t="str">
            <v>Consolidado</v>
          </cell>
          <cell r="D108" t="str">
            <v>Consolidado</v>
          </cell>
          <cell r="E108">
            <v>0</v>
          </cell>
          <cell r="F108">
            <v>0</v>
          </cell>
          <cell r="G108">
            <v>226.79</v>
          </cell>
          <cell r="H108">
            <v>226.79</v>
          </cell>
          <cell r="I108">
            <v>-226.79</v>
          </cell>
        </row>
        <row r="109">
          <cell r="B109" t="str">
            <v>Receita Rem.Dep.Banc.Rec.Vinculados - Qualificação dos ACS</v>
          </cell>
          <cell r="C109" t="str">
            <v>Consolidado</v>
          </cell>
          <cell r="D109" t="str">
            <v>Consolidado</v>
          </cell>
          <cell r="E109">
            <v>0</v>
          </cell>
          <cell r="F109">
            <v>0</v>
          </cell>
          <cell r="G109">
            <v>8.8</v>
          </cell>
          <cell r="H109">
            <v>8.8</v>
          </cell>
          <cell r="I109">
            <v>-8.8</v>
          </cell>
        </row>
        <row r="110">
          <cell r="B110" t="str">
            <v>Receita Rem.Dep.Banc.Rec.Vinculados - Incentivo a Qualificação dos CAPS</v>
          </cell>
          <cell r="C110" t="str">
            <v>Consolidado</v>
          </cell>
          <cell r="D110" t="str">
            <v>Consolidado</v>
          </cell>
          <cell r="E110">
            <v>0</v>
          </cell>
          <cell r="F110">
            <v>0</v>
          </cell>
          <cell r="G110">
            <v>1571.39</v>
          </cell>
          <cell r="H110">
            <v>1571.39</v>
          </cell>
          <cell r="I110">
            <v>-1571.39</v>
          </cell>
        </row>
        <row r="111">
          <cell r="B111" t="str">
            <v>Receita Rem.Dep.Banc.Rec.Vinculados - Financiamento Ações Alimentação Nutrição</v>
          </cell>
          <cell r="C111" t="str">
            <v>Consolidado</v>
          </cell>
          <cell r="D111" t="str">
            <v>Consolidado</v>
          </cell>
          <cell r="E111">
            <v>0</v>
          </cell>
          <cell r="F111">
            <v>0</v>
          </cell>
          <cell r="G111">
            <v>206.07</v>
          </cell>
          <cell r="H111">
            <v>206.07</v>
          </cell>
          <cell r="I111">
            <v>-206.07</v>
          </cell>
        </row>
        <row r="112">
          <cell r="B112" t="str">
            <v>RECEITA REM.DEP.BANC.REC.VINCULADOS - BLOCO DO INVESTIMENTO</v>
          </cell>
          <cell r="C112" t="str">
            <v>Consolidado</v>
          </cell>
          <cell r="D112" t="str">
            <v>Consolidado</v>
          </cell>
          <cell r="E112">
            <v>0</v>
          </cell>
          <cell r="F112">
            <v>0</v>
          </cell>
          <cell r="G112">
            <v>1147.6</v>
          </cell>
          <cell r="H112">
            <v>1147.6</v>
          </cell>
          <cell r="I112">
            <v>-1147.6</v>
          </cell>
        </row>
        <row r="113">
          <cell r="B113" t="str">
            <v>Receita Rem.Dep.Banc.Rec.Vinculados - UBS Governaço</v>
          </cell>
          <cell r="C113" t="str">
            <v>Consolidado</v>
          </cell>
          <cell r="D113" t="str">
            <v>Consolidado</v>
          </cell>
          <cell r="E113">
            <v>0</v>
          </cell>
          <cell r="F113">
            <v>0</v>
          </cell>
          <cell r="G113">
            <v>102.52</v>
          </cell>
          <cell r="H113">
            <v>102.52</v>
          </cell>
          <cell r="I113">
            <v>-102.52</v>
          </cell>
        </row>
        <row r="114">
          <cell r="B114" t="str">
            <v>Receita Rem.Dep.Banc.Rec.Vinculados - UBS Loteamento Ceval</v>
          </cell>
          <cell r="C114" t="str">
            <v>Consolidado</v>
          </cell>
          <cell r="D114" t="str">
            <v>Consolidado</v>
          </cell>
          <cell r="E114">
            <v>0</v>
          </cell>
          <cell r="F114">
            <v>0</v>
          </cell>
          <cell r="G114">
            <v>51.26</v>
          </cell>
          <cell r="H114">
            <v>51.26</v>
          </cell>
          <cell r="I114">
            <v>-51.26</v>
          </cell>
        </row>
        <row r="115">
          <cell r="B115" t="str">
            <v>Receita Rem.Dep.Banc.Rec.Vinculados - UBS Monte Bonito</v>
          </cell>
          <cell r="C115" t="str">
            <v>Consolidado</v>
          </cell>
          <cell r="D115" t="str">
            <v>Consolidado</v>
          </cell>
          <cell r="E115">
            <v>0</v>
          </cell>
          <cell r="F115">
            <v>0</v>
          </cell>
          <cell r="G115">
            <v>51.42</v>
          </cell>
          <cell r="H115">
            <v>51.42</v>
          </cell>
          <cell r="I115">
            <v>-51.42</v>
          </cell>
        </row>
        <row r="116">
          <cell r="B116" t="str">
            <v>Receita Rem.Dep.Banc.Rec.Vinculados - UBS Darcy Ribeiro</v>
          </cell>
          <cell r="C116" t="str">
            <v>Consolidado</v>
          </cell>
          <cell r="D116" t="str">
            <v>Consolidado</v>
          </cell>
          <cell r="E116">
            <v>0</v>
          </cell>
          <cell r="F116">
            <v>0</v>
          </cell>
          <cell r="G116">
            <v>51.26</v>
          </cell>
          <cell r="H116">
            <v>51.26</v>
          </cell>
          <cell r="I116">
            <v>-51.26</v>
          </cell>
        </row>
        <row r="117">
          <cell r="B117" t="str">
            <v>Receita Rem.Dep.Banc.Rec.Vinculados - UBS - Virgílio Costa</v>
          </cell>
          <cell r="C117" t="str">
            <v>Consolidado</v>
          </cell>
          <cell r="D117" t="str">
            <v>Consolidado</v>
          </cell>
          <cell r="E117">
            <v>0</v>
          </cell>
          <cell r="F117">
            <v>0</v>
          </cell>
          <cell r="G117">
            <v>23.66</v>
          </cell>
          <cell r="H117">
            <v>23.66</v>
          </cell>
          <cell r="I117">
            <v>-23.66</v>
          </cell>
        </row>
        <row r="118">
          <cell r="B118" t="str">
            <v>Receita Rem.Dep.Banc.Rec.Vinculados - UBS - Bom Jesus</v>
          </cell>
          <cell r="C118" t="str">
            <v>Consolidado</v>
          </cell>
          <cell r="D118" t="str">
            <v>Consolidado</v>
          </cell>
          <cell r="E118">
            <v>0</v>
          </cell>
          <cell r="F118">
            <v>0</v>
          </cell>
          <cell r="G118">
            <v>34.91</v>
          </cell>
          <cell r="H118">
            <v>34.91</v>
          </cell>
          <cell r="I118">
            <v>-34.91</v>
          </cell>
        </row>
        <row r="119">
          <cell r="B119" t="str">
            <v>Receita Rem.Dep.Banc.Rec.Vinculados - UBS - Colônia Osório</v>
          </cell>
          <cell r="C119" t="str">
            <v>Consolidado</v>
          </cell>
          <cell r="D119" t="str">
            <v>Consolidado</v>
          </cell>
          <cell r="E119">
            <v>0</v>
          </cell>
          <cell r="F119">
            <v>0</v>
          </cell>
          <cell r="G119">
            <v>49.88</v>
          </cell>
          <cell r="H119">
            <v>49.88</v>
          </cell>
          <cell r="I119">
            <v>-49.88</v>
          </cell>
        </row>
        <row r="120">
          <cell r="B120" t="str">
            <v>Receita Rem.Dep.Banc.Rec.Vinculados - Unidade de Pronto Atendimento UPA I</v>
          </cell>
          <cell r="C120" t="str">
            <v>Consolidado</v>
          </cell>
          <cell r="D120" t="str">
            <v>Consolidado</v>
          </cell>
          <cell r="E120">
            <v>0</v>
          </cell>
          <cell r="F120">
            <v>0</v>
          </cell>
          <cell r="G120">
            <v>129.39</v>
          </cell>
          <cell r="H120">
            <v>129.39</v>
          </cell>
          <cell r="I120">
            <v>-129.39</v>
          </cell>
        </row>
        <row r="121">
          <cell r="B121" t="str">
            <v>Receita Rem.Dep.Banc.Rec.Vinculados -  Unidade de Pronto Atendimento UPA III</v>
          </cell>
          <cell r="C121" t="str">
            <v>Consolidado</v>
          </cell>
          <cell r="D121" t="str">
            <v>Consolidado</v>
          </cell>
          <cell r="E121">
            <v>0</v>
          </cell>
          <cell r="F121">
            <v>0</v>
          </cell>
          <cell r="G121">
            <v>653.3</v>
          </cell>
          <cell r="H121">
            <v>653.3</v>
          </cell>
          <cell r="I121">
            <v>-653.3</v>
          </cell>
        </row>
        <row r="122">
          <cell r="B122" t="str">
            <v>RECEITA REM.DEP.BANC.REC.VINCULADOS - RECURSOS ESTADO</v>
          </cell>
          <cell r="C122" t="str">
            <v>Consolidado</v>
          </cell>
          <cell r="D122" t="str">
            <v>Consolidado</v>
          </cell>
          <cell r="E122">
            <v>0</v>
          </cell>
          <cell r="F122">
            <v>0</v>
          </cell>
          <cell r="G122">
            <v>5871.9</v>
          </cell>
          <cell r="H122">
            <v>5871.9</v>
          </cell>
          <cell r="I122">
            <v>-5871.9</v>
          </cell>
        </row>
        <row r="123">
          <cell r="B123" t="str">
            <v>Receita Rem.Dep.Banc.Rec.Vinculados - Programa Farmácia Básica</v>
          </cell>
          <cell r="C123" t="str">
            <v>Consolidado</v>
          </cell>
          <cell r="D123" t="str">
            <v>Consolidado</v>
          </cell>
          <cell r="E123">
            <v>0</v>
          </cell>
          <cell r="F123">
            <v>0</v>
          </cell>
          <cell r="G123">
            <v>687.03</v>
          </cell>
          <cell r="H123">
            <v>687.03</v>
          </cell>
          <cell r="I123">
            <v>-687.03</v>
          </cell>
        </row>
        <row r="124">
          <cell r="B124" t="str">
            <v>Receita Rem.Dep.Banc.Rec.Vinculados - Vigilância Sanitária - Estado</v>
          </cell>
          <cell r="C124" t="str">
            <v>Consolidado</v>
          </cell>
          <cell r="D124" t="str">
            <v>Consolidado</v>
          </cell>
          <cell r="E124">
            <v>0</v>
          </cell>
          <cell r="F124">
            <v>0</v>
          </cell>
          <cell r="G124">
            <v>7.76</v>
          </cell>
          <cell r="H124">
            <v>7.76</v>
          </cell>
          <cell r="I124">
            <v>-7.76</v>
          </cell>
        </row>
        <row r="125">
          <cell r="B125" t="str">
            <v>Receita Rem.Dep.Banc.Rec.Vinculados - Programa PSF</v>
          </cell>
          <cell r="C125" t="str">
            <v>Consolidado</v>
          </cell>
          <cell r="D125" t="str">
            <v>Consolidado</v>
          </cell>
          <cell r="E125">
            <v>0</v>
          </cell>
          <cell r="F125">
            <v>0</v>
          </cell>
          <cell r="G125">
            <v>528.72</v>
          </cell>
          <cell r="H125">
            <v>528.72</v>
          </cell>
          <cell r="I125">
            <v>-528.72</v>
          </cell>
        </row>
        <row r="126">
          <cell r="B126" t="str">
            <v>Receita Rem.Dep.Banc.Rec.Vinculados - Inverno Gaúcho - Muncicípio Resolve</v>
          </cell>
          <cell r="C126" t="str">
            <v>Consolidado</v>
          </cell>
          <cell r="D126" t="str">
            <v>Consolidado</v>
          </cell>
          <cell r="E126">
            <v>0</v>
          </cell>
          <cell r="F126">
            <v>0</v>
          </cell>
          <cell r="G126">
            <v>4.9</v>
          </cell>
          <cell r="H126">
            <v>4.9</v>
          </cell>
          <cell r="I126">
            <v>-4.9</v>
          </cell>
        </row>
        <row r="127">
          <cell r="B127" t="str">
            <v>Receita Rem.Dep.Banc.Rec.Vinculados - Verão Gaúcho - Município Resolve</v>
          </cell>
          <cell r="C127" t="str">
            <v>Consolidado</v>
          </cell>
          <cell r="D127" t="str">
            <v>Consolidado</v>
          </cell>
          <cell r="E127">
            <v>0</v>
          </cell>
          <cell r="F127">
            <v>0</v>
          </cell>
          <cell r="G127">
            <v>37.89</v>
          </cell>
          <cell r="H127">
            <v>37.89</v>
          </cell>
          <cell r="I127">
            <v>-37.89</v>
          </cell>
        </row>
        <row r="128">
          <cell r="B128" t="str">
            <v>Receita Rem.Dep.Banc.Rec.Vinculados - Vigilância em Saúde - FES</v>
          </cell>
          <cell r="C128" t="str">
            <v>Consolidado</v>
          </cell>
          <cell r="D128" t="str">
            <v>Consolidado</v>
          </cell>
          <cell r="E128">
            <v>0</v>
          </cell>
          <cell r="F128">
            <v>0</v>
          </cell>
          <cell r="G128">
            <v>127.13</v>
          </cell>
          <cell r="H128">
            <v>127.13</v>
          </cell>
          <cell r="I128">
            <v>-127.13</v>
          </cell>
        </row>
        <row r="129">
          <cell r="B129" t="str">
            <v>Receita Rem.Dep.Banc.Rec.Vinculados - Vigilância em Saúde - Trabalhador</v>
          </cell>
          <cell r="C129" t="str">
            <v>Consolidado</v>
          </cell>
          <cell r="D129" t="str">
            <v>Consolidado</v>
          </cell>
          <cell r="E129">
            <v>0</v>
          </cell>
          <cell r="F129">
            <v>0</v>
          </cell>
          <cell r="G129">
            <v>804.88</v>
          </cell>
          <cell r="H129">
            <v>804.88</v>
          </cell>
          <cell r="I129">
            <v>-804.88</v>
          </cell>
        </row>
        <row r="130">
          <cell r="B130" t="str">
            <v>Receita Rem.Dep.Banc.Rec.Vinculados - Programa Estruturante</v>
          </cell>
          <cell r="C130" t="str">
            <v>Consolidado</v>
          </cell>
          <cell r="D130" t="str">
            <v>Consolidado</v>
          </cell>
          <cell r="E130">
            <v>0</v>
          </cell>
          <cell r="F130">
            <v>0</v>
          </cell>
          <cell r="G130">
            <v>649.3</v>
          </cell>
          <cell r="H130">
            <v>649.3</v>
          </cell>
          <cell r="I130">
            <v>-649.3</v>
          </cell>
        </row>
        <row r="131">
          <cell r="B131" t="str">
            <v>Receita Rem.Dep.Banc.Rec.Vinculados - Projeto Salvar</v>
          </cell>
          <cell r="C131" t="str">
            <v>Consolidado</v>
          </cell>
          <cell r="D131" t="str">
            <v>Consolidado</v>
          </cell>
          <cell r="E131">
            <v>0</v>
          </cell>
          <cell r="F131">
            <v>0</v>
          </cell>
          <cell r="G131">
            <v>428.86</v>
          </cell>
          <cell r="H131">
            <v>428.86</v>
          </cell>
          <cell r="I131">
            <v>-428.86</v>
          </cell>
        </row>
        <row r="132">
          <cell r="B132" t="str">
            <v>Receita Rem.Dep.Banc.Rec.Vinculados - PPV Ações Sócio Educativas</v>
          </cell>
          <cell r="C132" t="str">
            <v>Consolidado</v>
          </cell>
          <cell r="D132" t="str">
            <v>Consolidado</v>
          </cell>
          <cell r="E132">
            <v>0</v>
          </cell>
          <cell r="F132">
            <v>0</v>
          </cell>
          <cell r="G132">
            <v>88.78</v>
          </cell>
          <cell r="H132">
            <v>88.78</v>
          </cell>
          <cell r="I132">
            <v>-88.78</v>
          </cell>
        </row>
        <row r="133">
          <cell r="B133" t="str">
            <v>Receita Rem.Dep.Banc.Rec.Vinculados - Diabetes Mellitus R. 043/2010 CIB/RS</v>
          </cell>
          <cell r="C133" t="str">
            <v>Consolidado</v>
          </cell>
          <cell r="D133" t="str">
            <v>Consolidado</v>
          </cell>
          <cell r="E133">
            <v>0</v>
          </cell>
          <cell r="F133">
            <v>0</v>
          </cell>
          <cell r="G133">
            <v>166.27</v>
          </cell>
          <cell r="H133">
            <v>166.27</v>
          </cell>
          <cell r="I133">
            <v>-166.27</v>
          </cell>
        </row>
        <row r="134">
          <cell r="B134" t="str">
            <v>Receita Rem.Dep.Banc.Rec.Vinculados - Incentivo Estadual p/Atenção Básica</v>
          </cell>
          <cell r="C134" t="str">
            <v>Consolidado</v>
          </cell>
          <cell r="D134" t="str">
            <v>Consolidado</v>
          </cell>
          <cell r="E134">
            <v>0</v>
          </cell>
          <cell r="F134">
            <v>0</v>
          </cell>
          <cell r="G134">
            <v>569.18</v>
          </cell>
          <cell r="H134">
            <v>569.18</v>
          </cell>
          <cell r="I134">
            <v>-569.18</v>
          </cell>
        </row>
        <row r="135">
          <cell r="B135" t="str">
            <v>Receita Rem.Dep.Banc.Rec.Vinculados - Incentivo de Implantação de UTI Neonatal</v>
          </cell>
          <cell r="C135" t="str">
            <v>Consolidado</v>
          </cell>
          <cell r="D135" t="str">
            <v>Consolidado</v>
          </cell>
          <cell r="E135">
            <v>0</v>
          </cell>
          <cell r="F135">
            <v>0</v>
          </cell>
          <cell r="G135">
            <v>8.04</v>
          </cell>
          <cell r="H135">
            <v>8.04</v>
          </cell>
          <cell r="I135">
            <v>-8.04</v>
          </cell>
        </row>
        <row r="136">
          <cell r="B136" t="str">
            <v>Receita Rem.Dep.Banc.Rec.Vinculados - Custeio dos Centros de Atenção Psicossocial</v>
          </cell>
          <cell r="C136" t="str">
            <v>Consolidado</v>
          </cell>
          <cell r="D136" t="str">
            <v>Consolidado</v>
          </cell>
          <cell r="E136">
            <v>0</v>
          </cell>
          <cell r="F136">
            <v>0</v>
          </cell>
          <cell r="G136">
            <v>83.78</v>
          </cell>
          <cell r="H136">
            <v>83.78</v>
          </cell>
          <cell r="I136">
            <v>-83.78</v>
          </cell>
        </row>
        <row r="137">
          <cell r="B137" t="str">
            <v>Receita Rem.Dep.Banc.Rec.Vinculados - Atenção Integral à Saúde da População Prisional</v>
          </cell>
          <cell r="C137" t="str">
            <v>Consolidado</v>
          </cell>
          <cell r="D137" t="str">
            <v>Consolidado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B138" t="str">
            <v>Receita Rem.Dep.Banc.Rec.Vinculados - Reforma Pronto Socorro CIB/RS Nº 378/12</v>
          </cell>
          <cell r="C138" t="str">
            <v>Consolidado</v>
          </cell>
          <cell r="D138" t="str">
            <v>Consolidado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B139" t="str">
            <v>Receita Rem.Dep.Banc.Rec.Vinculados - Primeira Infância Melhor - PIM</v>
          </cell>
          <cell r="C139" t="str">
            <v>Consolidado</v>
          </cell>
          <cell r="D139" t="str">
            <v>Consolidado</v>
          </cell>
          <cell r="E139">
            <v>0</v>
          </cell>
          <cell r="F139">
            <v>0</v>
          </cell>
          <cell r="G139">
            <v>1108.55</v>
          </cell>
          <cell r="H139">
            <v>1108.55</v>
          </cell>
          <cell r="I139">
            <v>-1108.55</v>
          </cell>
        </row>
        <row r="140">
          <cell r="B140" t="str">
            <v>Receita Rem.Dep.Banc.Rec.Vinculados - Regionalização da Saúde</v>
          </cell>
          <cell r="C140" t="str">
            <v>Consolidado</v>
          </cell>
          <cell r="D140" t="str">
            <v>Consolidado</v>
          </cell>
          <cell r="E140">
            <v>0</v>
          </cell>
          <cell r="F140">
            <v>0</v>
          </cell>
          <cell r="G140">
            <v>228.78</v>
          </cell>
          <cell r="H140">
            <v>228.78</v>
          </cell>
          <cell r="I140">
            <v>-228.78</v>
          </cell>
        </row>
        <row r="141">
          <cell r="B141" t="str">
            <v>Receita Rem.Dep.Banc.Rec.Vinculados - Reforma,Equipamentos e Material Permanente</v>
          </cell>
          <cell r="C141" t="str">
            <v>Consolidado</v>
          </cell>
          <cell r="D141" t="str">
            <v>Consolidado</v>
          </cell>
          <cell r="E141">
            <v>0</v>
          </cell>
          <cell r="F141">
            <v>0</v>
          </cell>
          <cell r="G141">
            <v>4.87</v>
          </cell>
          <cell r="H141">
            <v>4.87</v>
          </cell>
          <cell r="I141">
            <v>-4.87</v>
          </cell>
        </row>
        <row r="142">
          <cell r="B142" t="str">
            <v>Receita Rem.Dep.Banc.Rec.Vinculados - Consulta Popular 2003/2004</v>
          </cell>
          <cell r="C142" t="str">
            <v>Consolidado</v>
          </cell>
          <cell r="D142" t="str">
            <v>Consolidado</v>
          </cell>
          <cell r="E142">
            <v>0</v>
          </cell>
          <cell r="F142">
            <v>0</v>
          </cell>
          <cell r="G142">
            <v>335.13</v>
          </cell>
          <cell r="H142">
            <v>335.13</v>
          </cell>
          <cell r="I142">
            <v>-335.13</v>
          </cell>
        </row>
        <row r="143">
          <cell r="B143" t="str">
            <v>Receita Rem.Dep.Banc.Rec.Vinculados - Incentivo as Equipes de Saúde Bucal - PSF</v>
          </cell>
          <cell r="C143" t="str">
            <v>Consolidado</v>
          </cell>
          <cell r="D143" t="str">
            <v>Consolidado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B144" t="str">
            <v>Receita Rem.Dep.Banc.Rec.Vinculados - Custeio dos Serviços de Saúde Prestados pelo Hospital Pronto Socorro</v>
          </cell>
          <cell r="C144" t="str">
            <v>Consolidado</v>
          </cell>
          <cell r="D144" t="str">
            <v>Consolidado</v>
          </cell>
          <cell r="E144">
            <v>0</v>
          </cell>
          <cell r="F144">
            <v>0</v>
          </cell>
          <cell r="G144">
            <v>2.05</v>
          </cell>
          <cell r="H144">
            <v>2.05</v>
          </cell>
          <cell r="I144">
            <v>-2.05</v>
          </cell>
        </row>
        <row r="145">
          <cell r="B145" t="str">
            <v>RECEITA REMUNERAÇÃO DEPÓSITOS BANCÁRIOS RECURSOS VINCULADOS - MDE</v>
          </cell>
          <cell r="C145" t="str">
            <v>Consolidado</v>
          </cell>
          <cell r="D145" t="str">
            <v>Consolidado</v>
          </cell>
          <cell r="E145">
            <v>0</v>
          </cell>
          <cell r="F145">
            <v>0</v>
          </cell>
          <cell r="G145">
            <v>85.86</v>
          </cell>
          <cell r="H145">
            <v>85.86</v>
          </cell>
          <cell r="I145">
            <v>-85.86</v>
          </cell>
        </row>
        <row r="146">
          <cell r="B146" t="str">
            <v>Receita Rem.Dep.Banc.Rec.Vinculados - Recursos Vinculados MDE</v>
          </cell>
          <cell r="C146" t="str">
            <v>Consolidado</v>
          </cell>
          <cell r="D146" t="str">
            <v>Consolidado</v>
          </cell>
          <cell r="E146">
            <v>0</v>
          </cell>
          <cell r="F146">
            <v>0</v>
          </cell>
          <cell r="G146">
            <v>85.86</v>
          </cell>
          <cell r="H146">
            <v>85.86</v>
          </cell>
          <cell r="I146">
            <v>-85.86</v>
          </cell>
        </row>
        <row r="147">
          <cell r="B147" t="str">
            <v>RECEITA REMUNERAÇÃO DEPÓSITOS BANCÁRIOS RECURSOS VINCULADOS - ASPS</v>
          </cell>
          <cell r="C147" t="str">
            <v>Consolidado</v>
          </cell>
          <cell r="D147" t="str">
            <v>Consolidado</v>
          </cell>
          <cell r="E147">
            <v>0</v>
          </cell>
          <cell r="F147">
            <v>0</v>
          </cell>
          <cell r="G147">
            <v>2576.99</v>
          </cell>
          <cell r="H147">
            <v>2576.99</v>
          </cell>
          <cell r="I147">
            <v>-2576.99</v>
          </cell>
        </row>
        <row r="148">
          <cell r="B148" t="str">
            <v>Receita Rem.Dep.Banc.Rec.Vinculados - ASPS - COTA PARTE</v>
          </cell>
          <cell r="C148" t="str">
            <v>Consolidado</v>
          </cell>
          <cell r="D148" t="str">
            <v>Consolidado</v>
          </cell>
          <cell r="E148">
            <v>0</v>
          </cell>
          <cell r="F148">
            <v>0</v>
          </cell>
          <cell r="G148">
            <v>481.02</v>
          </cell>
          <cell r="H148">
            <v>481.02</v>
          </cell>
          <cell r="I148">
            <v>-481.02</v>
          </cell>
        </row>
        <row r="149">
          <cell r="B149" t="str">
            <v>Receita Rem.Dep.Banc.Rec.Vinculados - ASPS - Receita Própria da Saude</v>
          </cell>
          <cell r="C149" t="str">
            <v>Consolidado</v>
          </cell>
          <cell r="D149" t="str">
            <v>Consolidado</v>
          </cell>
          <cell r="E149">
            <v>0</v>
          </cell>
          <cell r="F149">
            <v>0</v>
          </cell>
          <cell r="G149">
            <v>1443.25</v>
          </cell>
          <cell r="H149">
            <v>1443.25</v>
          </cell>
          <cell r="I149">
            <v>-1443.25</v>
          </cell>
        </row>
        <row r="150">
          <cell r="B150" t="str">
            <v>Receita Rem.Dep.Banc.Rec.Vinculados - ASPS - Receita Pronto Socorro</v>
          </cell>
          <cell r="C150" t="str">
            <v>Consolidado</v>
          </cell>
          <cell r="D150" t="str">
            <v>Consolidado</v>
          </cell>
          <cell r="E150">
            <v>0</v>
          </cell>
          <cell r="F150">
            <v>0</v>
          </cell>
          <cell r="G150">
            <v>533.88</v>
          </cell>
          <cell r="H150">
            <v>533.88</v>
          </cell>
          <cell r="I150">
            <v>-533.88</v>
          </cell>
        </row>
        <row r="151">
          <cell r="B151" t="str">
            <v>Receita Rem.Dep.Banc.Rec.Vinculados - ASPS - Taxas de Manutenção do Sistema Fune</v>
          </cell>
          <cell r="C151" t="str">
            <v>Consolidado</v>
          </cell>
          <cell r="D151" t="str">
            <v>Consolidado</v>
          </cell>
          <cell r="E151">
            <v>0</v>
          </cell>
          <cell r="F151">
            <v>0</v>
          </cell>
          <cell r="G151">
            <v>118.84</v>
          </cell>
          <cell r="H151">
            <v>118.84</v>
          </cell>
          <cell r="I151">
            <v>-118.84</v>
          </cell>
        </row>
        <row r="152">
          <cell r="B152" t="str">
            <v>Receita Rem.Dep.Banc.Rec.Vinculados - CIDE</v>
          </cell>
          <cell r="C152" t="str">
            <v>Consolidado</v>
          </cell>
          <cell r="D152" t="str">
            <v>Consolidado</v>
          </cell>
          <cell r="E152">
            <v>0</v>
          </cell>
          <cell r="F152">
            <v>0</v>
          </cell>
          <cell r="G152">
            <v>1615.52</v>
          </cell>
          <cell r="H152">
            <v>1615.52</v>
          </cell>
          <cell r="I152">
            <v>-1615.52</v>
          </cell>
        </row>
        <row r="153">
          <cell r="B153" t="str">
            <v>RECEITA REMUNERAÇÃO DEPOSITOS BANCARIOS DE RECURSOS VINCULADOS - FNAS</v>
          </cell>
          <cell r="C153" t="str">
            <v>Consolidado</v>
          </cell>
          <cell r="D153" t="str">
            <v>Consolidado</v>
          </cell>
          <cell r="E153">
            <v>0</v>
          </cell>
          <cell r="F153">
            <v>0</v>
          </cell>
          <cell r="G153">
            <v>7069.13</v>
          </cell>
          <cell r="H153">
            <v>7069.13</v>
          </cell>
          <cell r="I153">
            <v>-7069.13</v>
          </cell>
        </row>
        <row r="154">
          <cell r="B154" t="str">
            <v>RECEITA REMUNERAÇÃO DEPÓSITOS BANCÁRIOS RECURSOS VINCULADOS - FNAS União</v>
          </cell>
          <cell r="C154" t="str">
            <v>Consolidado</v>
          </cell>
          <cell r="D154" t="str">
            <v>Consolidado</v>
          </cell>
          <cell r="E154">
            <v>0</v>
          </cell>
          <cell r="F154">
            <v>0</v>
          </cell>
          <cell r="G154">
            <v>6936.17</v>
          </cell>
          <cell r="H154">
            <v>6936.17</v>
          </cell>
          <cell r="I154">
            <v>-6936.17</v>
          </cell>
        </row>
        <row r="155">
          <cell r="B155" t="str">
            <v>Receita Rem.Dep.Banc.Rec.Vinculados - Agente Jovem Desenv.Social Bolsa</v>
          </cell>
          <cell r="C155" t="str">
            <v>Consolidado</v>
          </cell>
          <cell r="D155" t="str">
            <v>Consolidado</v>
          </cell>
          <cell r="E155">
            <v>0</v>
          </cell>
          <cell r="F155">
            <v>0</v>
          </cell>
          <cell r="G155">
            <v>153.06</v>
          </cell>
          <cell r="H155">
            <v>153.06</v>
          </cell>
          <cell r="I155">
            <v>-153.06</v>
          </cell>
        </row>
        <row r="156">
          <cell r="B156" t="str">
            <v>Receita Rem.Dep.Banc.Rec.Vinculados - Agente Jovem Desenv.Social - Ações</v>
          </cell>
          <cell r="C156" t="str">
            <v>Consolidado</v>
          </cell>
          <cell r="D156" t="str">
            <v>Consolidado</v>
          </cell>
          <cell r="E156">
            <v>0</v>
          </cell>
          <cell r="F156">
            <v>0</v>
          </cell>
          <cell r="G156">
            <v>114.04</v>
          </cell>
          <cell r="H156">
            <v>114.04</v>
          </cell>
          <cell r="I156">
            <v>-114.04</v>
          </cell>
        </row>
        <row r="157">
          <cell r="B157" t="str">
            <v>Receita Rem.Dep.Banc.Rec.Vinculados - Proteção Social Básica</v>
          </cell>
          <cell r="C157" t="str">
            <v>Consolidado</v>
          </cell>
          <cell r="D157" t="str">
            <v>Consolidado</v>
          </cell>
          <cell r="E157">
            <v>0</v>
          </cell>
          <cell r="F157">
            <v>0</v>
          </cell>
          <cell r="G157">
            <v>683.54</v>
          </cell>
          <cell r="H157">
            <v>683.54</v>
          </cell>
          <cell r="I157">
            <v>-683.54</v>
          </cell>
        </row>
        <row r="158">
          <cell r="B158" t="str">
            <v>Receita Rem.Dep.Banc.Rec.Vinculados - Atendimento Integral e Institucional</v>
          </cell>
          <cell r="C158" t="str">
            <v>Consolidado</v>
          </cell>
          <cell r="D158" t="str">
            <v>Consolidado</v>
          </cell>
          <cell r="E158">
            <v>0</v>
          </cell>
          <cell r="F158">
            <v>0</v>
          </cell>
          <cell r="G158">
            <v>161.85</v>
          </cell>
          <cell r="H158">
            <v>161.85</v>
          </cell>
          <cell r="I158">
            <v>-161.85</v>
          </cell>
        </row>
        <row r="159">
          <cell r="B159" t="str">
            <v>Receita Rem.Dep.Banc.Rec.Vinculados - Proteção Social  Especial Pessoa  Defic.</v>
          </cell>
          <cell r="C159" t="str">
            <v>Consolidado</v>
          </cell>
          <cell r="D159" t="str">
            <v>Consolidado</v>
          </cell>
          <cell r="E159">
            <v>0</v>
          </cell>
          <cell r="F159">
            <v>0</v>
          </cell>
          <cell r="G159">
            <v>235.92</v>
          </cell>
          <cell r="H159">
            <v>235.92</v>
          </cell>
          <cell r="I159">
            <v>-235.92</v>
          </cell>
        </row>
        <row r="160">
          <cell r="B160" t="str">
            <v>Receita Rem.Dep.Banc.Rec.Vinculados - Erradicação Trabalho Infantil Bolsa</v>
          </cell>
          <cell r="C160" t="str">
            <v>Consolidado</v>
          </cell>
          <cell r="D160" t="str">
            <v>Consolidado</v>
          </cell>
          <cell r="E160">
            <v>0</v>
          </cell>
          <cell r="F160">
            <v>0</v>
          </cell>
          <cell r="G160">
            <v>1.05</v>
          </cell>
          <cell r="H160">
            <v>1.05</v>
          </cell>
          <cell r="I160">
            <v>-1.05</v>
          </cell>
        </row>
        <row r="161">
          <cell r="B161" t="str">
            <v>Receita Rem.Dep.Banc.Rec.Vinculados - Erradicação Trabalho Infantil - Jornada</v>
          </cell>
          <cell r="C161" t="str">
            <v>Consolidado</v>
          </cell>
          <cell r="D161" t="str">
            <v>Consolidado</v>
          </cell>
          <cell r="E161">
            <v>0</v>
          </cell>
          <cell r="F161">
            <v>0</v>
          </cell>
          <cell r="G161">
            <v>102.16</v>
          </cell>
          <cell r="H161">
            <v>102.16</v>
          </cell>
          <cell r="I161">
            <v>-102.16</v>
          </cell>
        </row>
        <row r="162">
          <cell r="B162" t="str">
            <v>Receita Rem.Dep.Banc.Rec.Vinculados - Combate ao Abuso e Exploração Sexual</v>
          </cell>
          <cell r="C162" t="str">
            <v>Consolidado</v>
          </cell>
          <cell r="D162" t="str">
            <v>Consolidado</v>
          </cell>
          <cell r="E162">
            <v>0</v>
          </cell>
          <cell r="F162">
            <v>0</v>
          </cell>
          <cell r="G162">
            <v>1836.07</v>
          </cell>
          <cell r="H162">
            <v>1836.07</v>
          </cell>
          <cell r="I162">
            <v>-1836.07</v>
          </cell>
        </row>
        <row r="163">
          <cell r="B163" t="str">
            <v>Receita Rem.Dep.Banc.Rec.Vinculados - Índice de Gestão Descentralizada</v>
          </cell>
          <cell r="C163" t="str">
            <v>Consolidado</v>
          </cell>
          <cell r="D163" t="str">
            <v>Consolidado</v>
          </cell>
          <cell r="E163">
            <v>0</v>
          </cell>
          <cell r="F163">
            <v>0</v>
          </cell>
          <cell r="G163">
            <v>586.77</v>
          </cell>
          <cell r="H163">
            <v>586.77</v>
          </cell>
          <cell r="I163">
            <v>-586.77</v>
          </cell>
        </row>
        <row r="164">
          <cell r="B164" t="str">
            <v>Receita Rem.Dep.Banc.Rec.Vinculados - Restaurante Popular</v>
          </cell>
          <cell r="C164" t="str">
            <v>Consolidado</v>
          </cell>
          <cell r="D164" t="str">
            <v>Consolidado</v>
          </cell>
          <cell r="E164">
            <v>0</v>
          </cell>
          <cell r="F164">
            <v>0</v>
          </cell>
          <cell r="G164">
            <v>1343.15</v>
          </cell>
          <cell r="H164">
            <v>1343.15</v>
          </cell>
          <cell r="I164">
            <v>-1343.15</v>
          </cell>
        </row>
        <row r="165">
          <cell r="B165" t="str">
            <v>Receita Rem.Dep.Banc.Rec.Vinculados - Piso Fixo de Média Complexidade</v>
          </cell>
          <cell r="C165" t="str">
            <v>Consolidado</v>
          </cell>
          <cell r="D165" t="str">
            <v>Consolidado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B166" t="str">
            <v>Receita Rem.Dep.Banc.Rec.Vinculados - Piso Variável  Alta Complexidade II POP Rua</v>
          </cell>
          <cell r="C166" t="str">
            <v>Consolidado</v>
          </cell>
          <cell r="D166" t="str">
            <v>Consolidado</v>
          </cell>
          <cell r="E166">
            <v>0</v>
          </cell>
          <cell r="F166">
            <v>0</v>
          </cell>
          <cell r="G166">
            <v>1037.48</v>
          </cell>
          <cell r="H166">
            <v>1037.48</v>
          </cell>
          <cell r="I166">
            <v>-1037.48</v>
          </cell>
        </row>
        <row r="167">
          <cell r="B167" t="str">
            <v>Receita Rem.Dep.Banc.Rec.Vinculados - Piso Fixo de Média Complexidade II</v>
          </cell>
          <cell r="C167" t="str">
            <v>Consolidado</v>
          </cell>
          <cell r="D167" t="str">
            <v>Consolidado</v>
          </cell>
          <cell r="E167">
            <v>0</v>
          </cell>
          <cell r="F167">
            <v>0</v>
          </cell>
          <cell r="G167">
            <v>47.46</v>
          </cell>
          <cell r="H167">
            <v>47.46</v>
          </cell>
          <cell r="I167">
            <v>-47.46</v>
          </cell>
        </row>
        <row r="168">
          <cell r="B168" t="str">
            <v>Receita Rem.Dep.Banc.Rec.Vinculados - IGD - SUAS</v>
          </cell>
          <cell r="C168" t="str">
            <v>Consolidado</v>
          </cell>
          <cell r="D168" t="str">
            <v>Consolidado</v>
          </cell>
          <cell r="E168">
            <v>0</v>
          </cell>
          <cell r="F168">
            <v>0</v>
          </cell>
          <cell r="G168">
            <v>227.9</v>
          </cell>
          <cell r="H168">
            <v>227.9</v>
          </cell>
          <cell r="I168">
            <v>-227.9</v>
          </cell>
        </row>
        <row r="169">
          <cell r="B169" t="str">
            <v>Receita Rem.Dep.Banc.Rec.Vinculados - Estruturação da Rede Serviço Proteção Soci</v>
          </cell>
          <cell r="C169" t="str">
            <v>Consolidado</v>
          </cell>
          <cell r="D169" t="str">
            <v>Consolidado</v>
          </cell>
          <cell r="E169">
            <v>0</v>
          </cell>
          <cell r="F169">
            <v>0</v>
          </cell>
          <cell r="G169">
            <v>405.72</v>
          </cell>
          <cell r="H169">
            <v>405.72</v>
          </cell>
          <cell r="I169">
            <v>-405.72</v>
          </cell>
        </row>
        <row r="170">
          <cell r="B170" t="str">
            <v>RECEITA REMUNERAÇÃO DEPÓSITOS BANCÁRIOS RECURSOS VINCULADOS - FNAS - ESTADO</v>
          </cell>
          <cell r="C170" t="str">
            <v>Consolidado</v>
          </cell>
          <cell r="D170" t="str">
            <v>Consolidado</v>
          </cell>
          <cell r="E170">
            <v>0</v>
          </cell>
          <cell r="F170">
            <v>0</v>
          </cell>
          <cell r="G170">
            <v>7.47</v>
          </cell>
          <cell r="H170">
            <v>7.47</v>
          </cell>
          <cell r="I170">
            <v>-7.47</v>
          </cell>
        </row>
        <row r="171">
          <cell r="B171" t="str">
            <v>Receita Rem.Dep.Banc.Rec.Vinculados - Restaurante Popular</v>
          </cell>
          <cell r="C171" t="str">
            <v>Consolidado</v>
          </cell>
          <cell r="D171" t="str">
            <v>Consolidado</v>
          </cell>
          <cell r="E171">
            <v>0</v>
          </cell>
          <cell r="F171">
            <v>0</v>
          </cell>
          <cell r="G171">
            <v>6.67</v>
          </cell>
          <cell r="H171">
            <v>6.67</v>
          </cell>
          <cell r="I171">
            <v>-6.67</v>
          </cell>
        </row>
        <row r="172">
          <cell r="B172" t="str">
            <v>Receita Rem.Dep.Banc.Rec.Vinculados - Programa de Assistencia Social PEAS/SUAS</v>
          </cell>
          <cell r="C172" t="str">
            <v>Consolidado</v>
          </cell>
          <cell r="D172" t="str">
            <v>Consolidado</v>
          </cell>
          <cell r="E172">
            <v>0</v>
          </cell>
          <cell r="F172">
            <v>0</v>
          </cell>
          <cell r="G172">
            <v>0.8</v>
          </cell>
          <cell r="H172">
            <v>0.8</v>
          </cell>
          <cell r="I172">
            <v>-0.8</v>
          </cell>
        </row>
        <row r="173">
          <cell r="B173" t="str">
            <v>Receita Rem.Dep.Banc.Rec.Vinculados - FUNDICA</v>
          </cell>
          <cell r="C173" t="str">
            <v>Consolidado</v>
          </cell>
          <cell r="D173" t="str">
            <v>Consolidado</v>
          </cell>
          <cell r="E173">
            <v>0</v>
          </cell>
          <cell r="F173">
            <v>0</v>
          </cell>
          <cell r="G173">
            <v>125.49</v>
          </cell>
          <cell r="H173">
            <v>125.49</v>
          </cell>
          <cell r="I173">
            <v>-125.49</v>
          </cell>
        </row>
        <row r="174">
          <cell r="B174" t="str">
            <v>RECEITA REMUNERAÇÃO DE DEPÓSITOS BANCÁRIOS DE RECURSOS DO FNDE</v>
          </cell>
          <cell r="C174" t="str">
            <v>Consolidado</v>
          </cell>
          <cell r="D174" t="str">
            <v>Consolidado</v>
          </cell>
          <cell r="E174">
            <v>0</v>
          </cell>
          <cell r="F174">
            <v>0</v>
          </cell>
          <cell r="G174">
            <v>26853.14</v>
          </cell>
          <cell r="H174">
            <v>26853.14</v>
          </cell>
          <cell r="I174">
            <v>-26853.14</v>
          </cell>
        </row>
        <row r="175">
          <cell r="B175" t="str">
            <v>Receita Rem.Dep.Banc.Rec.Vinculados - Salário Educação Federal</v>
          </cell>
          <cell r="C175" t="str">
            <v>Consolidado</v>
          </cell>
          <cell r="D175" t="str">
            <v>Consolidado</v>
          </cell>
          <cell r="E175">
            <v>0</v>
          </cell>
          <cell r="F175">
            <v>0</v>
          </cell>
          <cell r="G175">
            <v>12152.5</v>
          </cell>
          <cell r="H175">
            <v>12152.5</v>
          </cell>
          <cell r="I175">
            <v>-12152.5</v>
          </cell>
        </row>
        <row r="176">
          <cell r="B176" t="str">
            <v>Receita Rem.Dep.Banc.Rec.Vinculados -  Programa Dinheiro Direto Escolas</v>
          </cell>
          <cell r="C176" t="str">
            <v>Consolidado</v>
          </cell>
          <cell r="D176" t="str">
            <v>Consolidado</v>
          </cell>
          <cell r="E176">
            <v>0</v>
          </cell>
          <cell r="F176">
            <v>0</v>
          </cell>
          <cell r="G176">
            <v>71.79</v>
          </cell>
          <cell r="H176">
            <v>71.79</v>
          </cell>
          <cell r="I176">
            <v>-71.79</v>
          </cell>
        </row>
        <row r="177">
          <cell r="B177" t="str">
            <v>Receita Rem.Dep.Banc.Rec.Vinculados - Transporte Escolar</v>
          </cell>
          <cell r="C177" t="str">
            <v>Consolidado</v>
          </cell>
          <cell r="D177" t="str">
            <v>Consolidado</v>
          </cell>
          <cell r="E177">
            <v>0</v>
          </cell>
          <cell r="F177">
            <v>0</v>
          </cell>
          <cell r="G177">
            <v>279.28</v>
          </cell>
          <cell r="H177">
            <v>279.28</v>
          </cell>
          <cell r="I177">
            <v>-279.28</v>
          </cell>
        </row>
        <row r="178">
          <cell r="B178" t="str">
            <v>Receita Rem.Dep.Banc.Rec.Vinculados - Programa Nacional de Alimentação Escolar</v>
          </cell>
          <cell r="C178" t="str">
            <v>Consolidado</v>
          </cell>
          <cell r="D178" t="str">
            <v>Consolidado</v>
          </cell>
          <cell r="E178">
            <v>0</v>
          </cell>
          <cell r="F178">
            <v>0</v>
          </cell>
          <cell r="G178">
            <v>3830.81</v>
          </cell>
          <cell r="H178">
            <v>3830.81</v>
          </cell>
          <cell r="I178">
            <v>-3830.81</v>
          </cell>
        </row>
        <row r="179">
          <cell r="B179" t="str">
            <v>Receita Rem.Dep.Banc.Rec.Vinculados - Ações Educativas Complementares</v>
          </cell>
          <cell r="C179" t="str">
            <v>Consolidado</v>
          </cell>
          <cell r="D179" t="str">
            <v>Consolidado</v>
          </cell>
          <cell r="E179">
            <v>0</v>
          </cell>
          <cell r="F179">
            <v>0</v>
          </cell>
          <cell r="G179">
            <v>1.66</v>
          </cell>
          <cell r="H179">
            <v>1.66</v>
          </cell>
          <cell r="I179">
            <v>-1.66</v>
          </cell>
        </row>
        <row r="180">
          <cell r="B180" t="str">
            <v>Receita Rem.Dep.Banc.Rec.Vinculados - Programa Paz na Escola</v>
          </cell>
          <cell r="C180" t="str">
            <v>Consolidado</v>
          </cell>
          <cell r="D180" t="str">
            <v>Consolidado</v>
          </cell>
          <cell r="E180">
            <v>0</v>
          </cell>
          <cell r="F180">
            <v>0</v>
          </cell>
          <cell r="G180">
            <v>0.07</v>
          </cell>
          <cell r="H180">
            <v>0.07</v>
          </cell>
          <cell r="I180">
            <v>-0.07</v>
          </cell>
        </row>
        <row r="181">
          <cell r="B181" t="str">
            <v>Receita Rem.Dep.Banc.Rec.Vinculados - Direito à Diversidade</v>
          </cell>
          <cell r="C181" t="str">
            <v>Consolidado</v>
          </cell>
          <cell r="D181" t="str">
            <v>Consolidado</v>
          </cell>
          <cell r="E181">
            <v>0</v>
          </cell>
          <cell r="F181">
            <v>0</v>
          </cell>
          <cell r="G181">
            <v>1788.26</v>
          </cell>
          <cell r="H181">
            <v>1788.26</v>
          </cell>
          <cell r="I181">
            <v>-1788.26</v>
          </cell>
        </row>
        <row r="182">
          <cell r="B182" t="str">
            <v>Receita Rem.Dep.Banc.Rec.Vinculados - Transf. FNDE -  Repasse Merenda Estado</v>
          </cell>
          <cell r="C182" t="str">
            <v>Consolidado</v>
          </cell>
          <cell r="D182" t="str">
            <v>Consolidado</v>
          </cell>
          <cell r="E182">
            <v>0</v>
          </cell>
          <cell r="F182">
            <v>0</v>
          </cell>
          <cell r="G182">
            <v>14.2</v>
          </cell>
          <cell r="H182">
            <v>14.2</v>
          </cell>
          <cell r="I182">
            <v>-14.2</v>
          </cell>
        </row>
        <row r="183">
          <cell r="B183" t="str">
            <v>Receita Rem.Dep.Banc.Rec.Vinculados - Programa Brasil Alfabetizado</v>
          </cell>
          <cell r="C183" t="str">
            <v>Consolidado</v>
          </cell>
          <cell r="D183" t="str">
            <v>Consolidado</v>
          </cell>
          <cell r="E183">
            <v>0</v>
          </cell>
          <cell r="F183">
            <v>0</v>
          </cell>
          <cell r="G183">
            <v>0.44</v>
          </cell>
          <cell r="H183">
            <v>0.44</v>
          </cell>
          <cell r="I183">
            <v>-0.44</v>
          </cell>
        </row>
        <row r="184">
          <cell r="B184" t="str">
            <v>Receita Rem.Dep.Banc.Rec.Vinculados - PAC II - Progrma Proinfância</v>
          </cell>
          <cell r="C184" t="str">
            <v>Consolidado</v>
          </cell>
          <cell r="D184" t="str">
            <v>Consolidado</v>
          </cell>
          <cell r="E184">
            <v>0</v>
          </cell>
          <cell r="F184">
            <v>0</v>
          </cell>
          <cell r="G184">
            <v>2868.11</v>
          </cell>
          <cell r="H184">
            <v>2868.11</v>
          </cell>
          <cell r="I184">
            <v>-2868.11</v>
          </cell>
        </row>
        <row r="185">
          <cell r="B185" t="str">
            <v>Receita Rem.Dep.Banc.Rec.Vinculados - PAC II - Quadras Poliesportivas</v>
          </cell>
          <cell r="C185" t="str">
            <v>Consolidado</v>
          </cell>
          <cell r="D185" t="str">
            <v>Consolidado</v>
          </cell>
          <cell r="E185">
            <v>0</v>
          </cell>
          <cell r="F185">
            <v>0</v>
          </cell>
          <cell r="G185">
            <v>843.25</v>
          </cell>
          <cell r="H185">
            <v>843.25</v>
          </cell>
          <cell r="I185">
            <v>-843.25</v>
          </cell>
        </row>
        <row r="186">
          <cell r="B186" t="str">
            <v>Receita Rem.Dep.Banc.Rec.Vinculados - PAC II - Implem.Esc.Educ.Infantil</v>
          </cell>
          <cell r="C186" t="str">
            <v>Consolidado</v>
          </cell>
          <cell r="D186" t="str">
            <v>Consolidado</v>
          </cell>
          <cell r="E186">
            <v>0</v>
          </cell>
          <cell r="F186">
            <v>0</v>
          </cell>
          <cell r="G186">
            <v>3281.6</v>
          </cell>
          <cell r="H186">
            <v>3281.6</v>
          </cell>
          <cell r="I186">
            <v>-3281.6</v>
          </cell>
        </row>
        <row r="187">
          <cell r="B187" t="str">
            <v>Receita Rem.Dep.Banc.Rec.Vinculados - PROJOVEM URBANO</v>
          </cell>
          <cell r="C187" t="str">
            <v>Consolidado</v>
          </cell>
          <cell r="D187" t="str">
            <v>Consolidado</v>
          </cell>
          <cell r="E187">
            <v>0</v>
          </cell>
          <cell r="F187">
            <v>0</v>
          </cell>
          <cell r="G187">
            <v>1721.17</v>
          </cell>
          <cell r="H187">
            <v>1721.17</v>
          </cell>
          <cell r="I187">
            <v>-1721.17</v>
          </cell>
        </row>
        <row r="188">
          <cell r="B188" t="str">
            <v>Receita Rem.Dep.Banc.Rec.Vinculados - Caminho da Escola - Ônibus Acessível</v>
          </cell>
          <cell r="C188" t="str">
            <v>Consolidado</v>
          </cell>
          <cell r="D188" t="str">
            <v>Consolidado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B189" t="str">
            <v>Receita Rem.Dep.Banc.Rec.Vinculados - Apoio a Creches</v>
          </cell>
          <cell r="C189" t="str">
            <v>Consolidado</v>
          </cell>
          <cell r="D189" t="str">
            <v>Consolidado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B190" t="str">
            <v>RECEITA REMUNERAÇÃO DE OUTROS DEPOSITOS BANCARIOS DE RECURSOS VINCULADOS</v>
          </cell>
          <cell r="C190" t="str">
            <v>Consolidado</v>
          </cell>
          <cell r="D190" t="str">
            <v>Consolidado</v>
          </cell>
          <cell r="E190">
            <v>0</v>
          </cell>
          <cell r="F190">
            <v>0</v>
          </cell>
          <cell r="G190">
            <v>59803.23</v>
          </cell>
          <cell r="H190">
            <v>59803.23</v>
          </cell>
          <cell r="I190">
            <v>-59803.23</v>
          </cell>
        </row>
        <row r="191">
          <cell r="B191" t="str">
            <v>RECEITA REMUNERACAO OUTROS DEPÓSITCO BANCÁRIOS RECURSOS VINCULADOS - SME -  CONVÊNIOS</v>
          </cell>
          <cell r="C191" t="str">
            <v>Consolidado</v>
          </cell>
          <cell r="D191" t="str">
            <v>Consolidado</v>
          </cell>
          <cell r="E191">
            <v>0</v>
          </cell>
          <cell r="F191">
            <v>0</v>
          </cell>
          <cell r="G191">
            <v>198.01</v>
          </cell>
          <cell r="H191">
            <v>198.01</v>
          </cell>
          <cell r="I191">
            <v>-198.01</v>
          </cell>
        </row>
        <row r="192">
          <cell r="B192" t="str">
            <v>Receita Rem.Dep.Banc.Rec.Vinculados - Transporte Escolar - Estado</v>
          </cell>
          <cell r="C192" t="str">
            <v>Consolidado</v>
          </cell>
          <cell r="D192" t="str">
            <v>Consolidado</v>
          </cell>
          <cell r="E192">
            <v>0</v>
          </cell>
          <cell r="F192">
            <v>0</v>
          </cell>
          <cell r="G192">
            <v>87.1</v>
          </cell>
          <cell r="H192">
            <v>87.1</v>
          </cell>
          <cell r="I192">
            <v>-87.1</v>
          </cell>
        </row>
        <row r="193">
          <cell r="B193" t="str">
            <v>Receita Rem.Dep.Banc.Rec.Vinculados - Salário Educação - Estado</v>
          </cell>
          <cell r="C193" t="str">
            <v>Consolidado</v>
          </cell>
          <cell r="D193" t="str">
            <v>Consolidado</v>
          </cell>
          <cell r="E193">
            <v>0</v>
          </cell>
          <cell r="F193">
            <v>0</v>
          </cell>
          <cell r="G193">
            <v>110.91</v>
          </cell>
          <cell r="H193">
            <v>110.91</v>
          </cell>
          <cell r="I193">
            <v>-110.91</v>
          </cell>
        </row>
        <row r="194">
          <cell r="B194" t="str">
            <v>RECEITA REMUNERACAO OUTROS DEPÓSITOS BANCÁRIOS RECURSOS VINCULADOS - OUTROS CONVÊNIOS - FEDERAL</v>
          </cell>
          <cell r="C194" t="str">
            <v>Consolidado</v>
          </cell>
          <cell r="D194" t="str">
            <v>Consolidado</v>
          </cell>
          <cell r="E194">
            <v>0</v>
          </cell>
          <cell r="F194">
            <v>0</v>
          </cell>
          <cell r="G194">
            <v>55819.08</v>
          </cell>
          <cell r="H194">
            <v>55819.08</v>
          </cell>
          <cell r="I194">
            <v>-55819.08</v>
          </cell>
        </row>
        <row r="195">
          <cell r="B195" t="str">
            <v>Receita Rem.Dep.Banc.Rec.Vinculados - Programa Educação  Ambiental - Agenda 21</v>
          </cell>
          <cell r="C195" t="str">
            <v>Consolidado</v>
          </cell>
          <cell r="D195" t="str">
            <v>Consolidado</v>
          </cell>
          <cell r="E195">
            <v>0</v>
          </cell>
          <cell r="F195">
            <v>0</v>
          </cell>
          <cell r="G195">
            <v>69.73</v>
          </cell>
          <cell r="H195">
            <v>69.73</v>
          </cell>
          <cell r="I195">
            <v>-69.73</v>
          </cell>
        </row>
        <row r="196">
          <cell r="B196" t="str">
            <v>Receita Rem.Dep.Banc.Rec.Vinculados -  Monumenta</v>
          </cell>
          <cell r="C196" t="str">
            <v>Consolidado</v>
          </cell>
          <cell r="D196" t="str">
            <v>Consolidado</v>
          </cell>
          <cell r="E196">
            <v>0</v>
          </cell>
          <cell r="F196">
            <v>0</v>
          </cell>
          <cell r="G196">
            <v>809.76</v>
          </cell>
          <cell r="H196">
            <v>809.76</v>
          </cell>
          <cell r="I196">
            <v>-809.76</v>
          </cell>
        </row>
        <row r="197">
          <cell r="B197" t="str">
            <v>Receita Rem.Dep.Banc.Rec.Vinculados - Fundo Municipal de Habitação Popular</v>
          </cell>
          <cell r="C197" t="str">
            <v>Consolidado</v>
          </cell>
          <cell r="D197" t="str">
            <v>Consolidado</v>
          </cell>
          <cell r="E197">
            <v>0</v>
          </cell>
          <cell r="F197">
            <v>0</v>
          </cell>
          <cell r="G197">
            <v>10.79</v>
          </cell>
          <cell r="H197">
            <v>10.79</v>
          </cell>
          <cell r="I197">
            <v>-10.79</v>
          </cell>
        </row>
        <row r="198">
          <cell r="B198" t="str">
            <v>Receita Rem.Dep.Banc.Rec.Vinculados - PRONAF - 2004 -  Contr.0168183-40/04</v>
          </cell>
          <cell r="C198" t="str">
            <v>Consolidado</v>
          </cell>
          <cell r="D198" t="str">
            <v>Consolidado</v>
          </cell>
          <cell r="E198">
            <v>0</v>
          </cell>
          <cell r="F198">
            <v>0</v>
          </cell>
          <cell r="G198">
            <v>1052.69</v>
          </cell>
          <cell r="H198">
            <v>1052.69</v>
          </cell>
          <cell r="I198">
            <v>-1052.69</v>
          </cell>
        </row>
        <row r="199">
          <cell r="B199" t="str">
            <v>Receita Rem.Dep.Banc.Rec.Vinculados - PRONAF - 2006 - Contr.193688-68/06</v>
          </cell>
          <cell r="C199" t="str">
            <v>Consolidado</v>
          </cell>
          <cell r="D199" t="str">
            <v>Consolidado</v>
          </cell>
          <cell r="E199">
            <v>0</v>
          </cell>
          <cell r="F199">
            <v>0</v>
          </cell>
          <cell r="G199">
            <v>343.83</v>
          </cell>
          <cell r="H199">
            <v>343.83</v>
          </cell>
          <cell r="I199">
            <v>-343.83</v>
          </cell>
        </row>
        <row r="200">
          <cell r="B200" t="str">
            <v>Receita Rem.Dep.Banc.Rec.Vinculados - Programa Lazer o Ano Inteiro</v>
          </cell>
          <cell r="C200" t="str">
            <v>Consolidado</v>
          </cell>
          <cell r="D200" t="str">
            <v>Consolidado</v>
          </cell>
          <cell r="E200">
            <v>0</v>
          </cell>
          <cell r="F200">
            <v>0</v>
          </cell>
          <cell r="G200">
            <v>0.38</v>
          </cell>
          <cell r="H200">
            <v>0.38</v>
          </cell>
          <cell r="I200">
            <v>-0.38</v>
          </cell>
        </row>
        <row r="201">
          <cell r="B201" t="str">
            <v>Receita Rem.Dep.Banc.Rec.Vinculados - Programa Habitação de Interesse Social</v>
          </cell>
          <cell r="C201" t="str">
            <v>Consolidado</v>
          </cell>
          <cell r="D201" t="str">
            <v>Consolidado</v>
          </cell>
          <cell r="E201">
            <v>0</v>
          </cell>
          <cell r="F201">
            <v>0</v>
          </cell>
          <cell r="G201">
            <v>1437.4</v>
          </cell>
          <cell r="H201">
            <v>1437.4</v>
          </cell>
          <cell r="I201">
            <v>-1437.4</v>
          </cell>
        </row>
        <row r="202">
          <cell r="B202" t="str">
            <v>Receita Rem.Dep.Banc.Rec.Vinculados - Transp.Água Arroio Pelotas p/Sta.Bárbara</v>
          </cell>
          <cell r="C202" t="str">
            <v>Consolidado</v>
          </cell>
          <cell r="D202" t="str">
            <v>Consolidado</v>
          </cell>
          <cell r="E202">
            <v>0</v>
          </cell>
          <cell r="F202">
            <v>0</v>
          </cell>
          <cell r="G202">
            <v>2045.73</v>
          </cell>
          <cell r="H202">
            <v>2045.73</v>
          </cell>
          <cell r="I202">
            <v>-2045.73</v>
          </cell>
        </row>
        <row r="203">
          <cell r="B203" t="str">
            <v>Receita Rem.Dep.Banc.Rec.Vinculados - Projeto Polo do Sul - Banco Mundial</v>
          </cell>
          <cell r="C203" t="str">
            <v>Consolidado</v>
          </cell>
          <cell r="D203" t="str">
            <v>Consolidado</v>
          </cell>
          <cell r="E203">
            <v>0</v>
          </cell>
          <cell r="F203">
            <v>0</v>
          </cell>
          <cell r="G203">
            <v>692.63</v>
          </cell>
          <cell r="H203">
            <v>692.63</v>
          </cell>
          <cell r="I203">
            <v>-692.63</v>
          </cell>
        </row>
        <row r="204">
          <cell r="B204" t="str">
            <v>Receita Rem.Dep.Banc.Rec.Vinculados - PAC - Urbanização de Favelas</v>
          </cell>
          <cell r="C204" t="str">
            <v>Consolidado</v>
          </cell>
          <cell r="D204" t="str">
            <v>Consolidado</v>
          </cell>
          <cell r="E204">
            <v>0</v>
          </cell>
          <cell r="F204">
            <v>0</v>
          </cell>
          <cell r="G204">
            <v>12319.52</v>
          </cell>
          <cell r="H204">
            <v>12319.52</v>
          </cell>
          <cell r="I204">
            <v>-12319.52</v>
          </cell>
        </row>
        <row r="205">
          <cell r="B205" t="str">
            <v>Receita Rem.Dep.Banc.Rec.Vinculados - Obras Reconstrução e Recuperação</v>
          </cell>
          <cell r="C205" t="str">
            <v>Consolidado</v>
          </cell>
          <cell r="D205" t="str">
            <v>Consolidado</v>
          </cell>
          <cell r="E205">
            <v>0</v>
          </cell>
          <cell r="F205">
            <v>0</v>
          </cell>
          <cell r="G205">
            <v>8662.04</v>
          </cell>
          <cell r="H205">
            <v>8662.04</v>
          </cell>
          <cell r="I205">
            <v>-8662.04</v>
          </cell>
        </row>
        <row r="206">
          <cell r="B206" t="str">
            <v>Receita Rem.Dep.Banc.Rec.Vinculados - Plano Local  Habitação e Interesse Social</v>
          </cell>
          <cell r="C206" t="str">
            <v>Consolidado</v>
          </cell>
          <cell r="D206" t="str">
            <v>Consolidado</v>
          </cell>
          <cell r="E206">
            <v>0</v>
          </cell>
          <cell r="F206">
            <v>0</v>
          </cell>
          <cell r="G206">
            <v>322.55</v>
          </cell>
          <cell r="H206">
            <v>322.55</v>
          </cell>
          <cell r="I206">
            <v>-322.55</v>
          </cell>
        </row>
        <row r="207">
          <cell r="B207" t="str">
            <v>Receita Rem.Dep.Banc.Rec.Vinculados - Operação de Crédito Programa Saneamento</v>
          </cell>
          <cell r="C207" t="str">
            <v>Consolidado</v>
          </cell>
          <cell r="D207" t="str">
            <v>Consolidado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B208" t="str">
            <v>Receita Rem.Dep.Banc.Rec.Vinculados - Estação de Lixo e Projetos - PAC</v>
          </cell>
          <cell r="C208" t="str">
            <v>Consolidado</v>
          </cell>
          <cell r="D208" t="str">
            <v>Consolidado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B209" t="str">
            <v>Receita Rem.Dep.Banc.Rec.Vinculados - Pavimentação Av.Ulisses Guimarães</v>
          </cell>
          <cell r="C209" t="str">
            <v>Consolidado</v>
          </cell>
          <cell r="D209" t="str">
            <v>Consolidado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B210" t="str">
            <v>Receita Rem.Dep.Banc.Rec.Vinculados - Implantação do Gabinete Gestão Integrada</v>
          </cell>
          <cell r="C210" t="str">
            <v>Consolidado</v>
          </cell>
          <cell r="D210" t="str">
            <v>Consolidado</v>
          </cell>
          <cell r="E210">
            <v>0</v>
          </cell>
          <cell r="F210">
            <v>0</v>
          </cell>
          <cell r="G210">
            <v>557.22</v>
          </cell>
          <cell r="H210">
            <v>557.22</v>
          </cell>
          <cell r="I210">
            <v>-557.22</v>
          </cell>
        </row>
        <row r="211">
          <cell r="B211" t="str">
            <v>Receita Rem.Dep.Banc.Rec.Vinculados - Equipamentos Guarda Municipal</v>
          </cell>
          <cell r="C211" t="str">
            <v>Consolidado</v>
          </cell>
          <cell r="D211" t="str">
            <v>Consolidado</v>
          </cell>
          <cell r="E211">
            <v>0</v>
          </cell>
          <cell r="F211">
            <v>0</v>
          </cell>
          <cell r="G211">
            <v>2072.6</v>
          </cell>
          <cell r="H211">
            <v>2072.6</v>
          </cell>
          <cell r="I211">
            <v>-2072.6</v>
          </cell>
        </row>
        <row r="212">
          <cell r="B212" t="str">
            <v>Receita Rem.Dep.Banc.Rec.Vinculados - Projeto Escola de Arte</v>
          </cell>
          <cell r="C212" t="str">
            <v>Consolidado</v>
          </cell>
          <cell r="D212" t="str">
            <v>Consolidado</v>
          </cell>
          <cell r="E212">
            <v>0</v>
          </cell>
          <cell r="F212">
            <v>0</v>
          </cell>
          <cell r="G212">
            <v>0.8</v>
          </cell>
          <cell r="H212">
            <v>0.8</v>
          </cell>
          <cell r="I212">
            <v>-0.8</v>
          </cell>
        </row>
        <row r="213">
          <cell r="B213" t="str">
            <v>Receita Rem.Dep.Banc.Rec.Vinculados - Pavimentação Asfáltica Distrito Industrial</v>
          </cell>
          <cell r="C213" t="str">
            <v>Consolidado</v>
          </cell>
          <cell r="D213" t="str">
            <v>Consolidado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B214" t="str">
            <v>Receita Rem.Dep.Banc.Rec.Vinculados -  Programa Praça dos Esportes</v>
          </cell>
          <cell r="C214" t="str">
            <v>Consolidado</v>
          </cell>
          <cell r="D214" t="str">
            <v>Consolidado</v>
          </cell>
          <cell r="E214">
            <v>0</v>
          </cell>
          <cell r="F214">
            <v>0</v>
          </cell>
          <cell r="G214">
            <v>93.18</v>
          </cell>
          <cell r="H214">
            <v>93.18</v>
          </cell>
          <cell r="I214">
            <v>-93.18</v>
          </cell>
        </row>
        <row r="215">
          <cell r="B215" t="str">
            <v>Receita Rem.Dep.Banc.Rec.Vinculados - PAC - Cidades Históricas</v>
          </cell>
          <cell r="C215" t="str">
            <v>Consolidado</v>
          </cell>
          <cell r="D215" t="str">
            <v>Consolidado</v>
          </cell>
          <cell r="E215">
            <v>0</v>
          </cell>
          <cell r="F215">
            <v>0</v>
          </cell>
          <cell r="G215">
            <v>5255.02</v>
          </cell>
          <cell r="H215">
            <v>5255.02</v>
          </cell>
          <cell r="I215">
            <v>-5255.02</v>
          </cell>
        </row>
        <row r="216">
          <cell r="B216" t="str">
            <v>Receita Rem.Dep.Banc.Rec.Vinculados - Reforma e Adaptação do Parque Tecnológico</v>
          </cell>
          <cell r="C216" t="str">
            <v>Consolidado</v>
          </cell>
          <cell r="D216" t="str">
            <v>Consolidado</v>
          </cell>
          <cell r="E216">
            <v>0</v>
          </cell>
          <cell r="F216">
            <v>0</v>
          </cell>
          <cell r="G216">
            <v>18017.72</v>
          </cell>
          <cell r="H216">
            <v>18017.72</v>
          </cell>
          <cell r="I216">
            <v>-18017.72</v>
          </cell>
        </row>
        <row r="217">
          <cell r="B217" t="str">
            <v>Receita Rem.Dep.Banc.Rec.Vinculados - Transferencias - PAC II - Saneamento</v>
          </cell>
          <cell r="C217" t="str">
            <v>Consolidado</v>
          </cell>
          <cell r="D217" t="str">
            <v>Consolidado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B218" t="str">
            <v>Receita Rem.Dep.Banc.Rec.Vinculados - Centro de Turismo Receptivo</v>
          </cell>
          <cell r="C218" t="str">
            <v>Consolidado</v>
          </cell>
          <cell r="D218" t="str">
            <v>Consolidado</v>
          </cell>
          <cell r="E218">
            <v>0</v>
          </cell>
          <cell r="F218">
            <v>0</v>
          </cell>
          <cell r="G218">
            <v>2055.49</v>
          </cell>
          <cell r="H218">
            <v>2055.49</v>
          </cell>
          <cell r="I218">
            <v>-2055.49</v>
          </cell>
        </row>
        <row r="219">
          <cell r="B219" t="str">
            <v>RECEITA REMUNERACAO OUTROS DEPÓSITOS BANCÁRIOS RECURSOS VINCULADOS - OUTROS CONVÊNIOS -  ESTADO</v>
          </cell>
          <cell r="C219" t="str">
            <v>Consolidado</v>
          </cell>
          <cell r="D219" t="str">
            <v>Consolidado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B220" t="str">
            <v>Receita Rem.Dep.Banc.Rec.Vinculados - Programa Troca Troca</v>
          </cell>
          <cell r="C220" t="str">
            <v>Consolidado</v>
          </cell>
          <cell r="D220" t="str">
            <v>Consolidado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B221" t="str">
            <v>Receita Rem.Dep.Banc.Rec.Vinculados - Recursos Próprios - SME</v>
          </cell>
          <cell r="C221" t="str">
            <v>Consolidado</v>
          </cell>
          <cell r="D221" t="str">
            <v>Consolidado</v>
          </cell>
          <cell r="E221">
            <v>0</v>
          </cell>
          <cell r="F221">
            <v>0</v>
          </cell>
          <cell r="G221">
            <v>76.11</v>
          </cell>
          <cell r="H221">
            <v>76.11</v>
          </cell>
          <cell r="I221">
            <v>-76.11</v>
          </cell>
        </row>
        <row r="222">
          <cell r="B222" t="str">
            <v>Receita Rem.Dep.Banc.Rec.Vinculados - Mercado Central</v>
          </cell>
          <cell r="C222" t="str">
            <v>Consolidado</v>
          </cell>
          <cell r="D222" t="str">
            <v>Consolidado</v>
          </cell>
          <cell r="E222">
            <v>0</v>
          </cell>
          <cell r="F222">
            <v>0</v>
          </cell>
          <cell r="G222">
            <v>94.76</v>
          </cell>
          <cell r="H222">
            <v>94.76</v>
          </cell>
          <cell r="I222">
            <v>-94.76</v>
          </cell>
        </row>
        <row r="223">
          <cell r="B223" t="str">
            <v>Receita Rem.Dep.Banc.Rec.Vinculados - Procuradores</v>
          </cell>
          <cell r="C223" t="str">
            <v>Consolidado</v>
          </cell>
          <cell r="D223" t="str">
            <v>Consolidado</v>
          </cell>
          <cell r="E223">
            <v>0</v>
          </cell>
          <cell r="F223">
            <v>0</v>
          </cell>
          <cell r="G223">
            <v>1401.02</v>
          </cell>
          <cell r="H223">
            <v>1401.02</v>
          </cell>
          <cell r="I223">
            <v>-1401.02</v>
          </cell>
        </row>
        <row r="224">
          <cell r="B224" t="str">
            <v>Receita Rem.Dep.Banc.Rec.Vinculados - FUSEM</v>
          </cell>
          <cell r="C224" t="str">
            <v>Consolidado</v>
          </cell>
          <cell r="D224" t="str">
            <v>Consolidado</v>
          </cell>
          <cell r="E224">
            <v>0</v>
          </cell>
          <cell r="F224">
            <v>0</v>
          </cell>
          <cell r="G224">
            <v>61.17</v>
          </cell>
          <cell r="H224">
            <v>61.17</v>
          </cell>
          <cell r="I224">
            <v>-61.17</v>
          </cell>
        </row>
        <row r="225">
          <cell r="B225" t="str">
            <v>Receita Rem.Dep.Banc.Rec.Vinculados - Taxa de Controle e Fiscalização Ambiental - Fundo Proteção Ambiental</v>
          </cell>
          <cell r="C225" t="str">
            <v>Consolidado</v>
          </cell>
          <cell r="D225" t="str">
            <v>Consolidado</v>
          </cell>
          <cell r="E225">
            <v>0</v>
          </cell>
          <cell r="F225">
            <v>0</v>
          </cell>
          <cell r="G225">
            <v>1996.49</v>
          </cell>
          <cell r="H225">
            <v>1996.49</v>
          </cell>
          <cell r="I225">
            <v>-1996.49</v>
          </cell>
        </row>
        <row r="226">
          <cell r="B226" t="str">
            <v>Receita Rem.Dep.Banc.Rec.Vinculados - Multas de Trânsito</v>
          </cell>
          <cell r="C226" t="str">
            <v>Consolidado</v>
          </cell>
          <cell r="D226" t="str">
            <v>Consolidado</v>
          </cell>
          <cell r="E226">
            <v>0</v>
          </cell>
          <cell r="F226">
            <v>0</v>
          </cell>
          <cell r="G226">
            <v>119.84</v>
          </cell>
          <cell r="H226">
            <v>119.84</v>
          </cell>
          <cell r="I226">
            <v>-119.84</v>
          </cell>
        </row>
        <row r="227">
          <cell r="B227" t="str">
            <v>Receita Rem.Dep.Banc.Rec.Vinculados - Multas Procon - Min.Publico</v>
          </cell>
          <cell r="C227" t="str">
            <v>Consolidado</v>
          </cell>
          <cell r="D227" t="str">
            <v>Consolidado</v>
          </cell>
          <cell r="E227">
            <v>0</v>
          </cell>
          <cell r="F227">
            <v>0</v>
          </cell>
          <cell r="G227">
            <v>36.75</v>
          </cell>
          <cell r="H227">
            <v>36.75</v>
          </cell>
          <cell r="I227">
            <v>-36.75</v>
          </cell>
        </row>
        <row r="228">
          <cell r="B228" t="str">
            <v>REMUNERAÇÃO DE DEPÓSITOS DE RECURSOS NÃO VINCULADOS</v>
          </cell>
          <cell r="C228" t="str">
            <v>Consolidado</v>
          </cell>
          <cell r="D228" t="str">
            <v>Consolidado</v>
          </cell>
          <cell r="E228">
            <v>207025</v>
          </cell>
          <cell r="F228">
            <v>207025</v>
          </cell>
          <cell r="G228">
            <v>8664.04</v>
          </cell>
          <cell r="H228">
            <v>8664.04</v>
          </cell>
          <cell r="I228">
            <v>198360.96</v>
          </cell>
        </row>
        <row r="229">
          <cell r="B229" t="str">
            <v>RECEITA REMUNERAÇÃO DE OUTROS DEPOSITOS DE RECURSOS NÃO VINCULADOS</v>
          </cell>
          <cell r="C229" t="str">
            <v>Consolidado</v>
          </cell>
          <cell r="D229" t="str">
            <v>Consolidado</v>
          </cell>
          <cell r="E229">
            <v>207025</v>
          </cell>
          <cell r="F229">
            <v>207025</v>
          </cell>
          <cell r="G229">
            <v>8664.04</v>
          </cell>
          <cell r="H229">
            <v>8664.04</v>
          </cell>
          <cell r="I229">
            <v>198360.96</v>
          </cell>
        </row>
        <row r="230">
          <cell r="B230" t="str">
            <v>Receita Rem. Outros Depósitos Recursos Não Vinculados - Executivo</v>
          </cell>
          <cell r="C230" t="str">
            <v>Consolidado</v>
          </cell>
          <cell r="D230" t="str">
            <v>Consolidado</v>
          </cell>
          <cell r="E230">
            <v>157025</v>
          </cell>
          <cell r="F230">
            <v>157025</v>
          </cell>
          <cell r="G230">
            <v>6001.22</v>
          </cell>
          <cell r="H230">
            <v>6001.22</v>
          </cell>
          <cell r="I230">
            <v>151023.78</v>
          </cell>
        </row>
        <row r="231">
          <cell r="B231" t="str">
            <v>Receita Rem. Outros Depósitos Recursos Não Vinculados - Câmara</v>
          </cell>
          <cell r="C231" t="str">
            <v>Consolidado</v>
          </cell>
          <cell r="D231" t="str">
            <v>Consolidado</v>
          </cell>
          <cell r="E231">
            <v>50000</v>
          </cell>
          <cell r="F231">
            <v>50000</v>
          </cell>
          <cell r="G231">
            <v>2662.82</v>
          </cell>
          <cell r="H231">
            <v>2662.82</v>
          </cell>
          <cell r="I231">
            <v>47337.18</v>
          </cell>
        </row>
        <row r="232">
          <cell r="B232" t="str">
            <v>Outras Receitas de Valores Mobiliários</v>
          </cell>
          <cell r="C232" t="str">
            <v>Consolidado</v>
          </cell>
          <cell r="D232" t="str">
            <v>Consolidado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B233" t="str">
            <v>RECEITA DE SERVIÇOS</v>
          </cell>
          <cell r="C233" t="str">
            <v>Consolidado</v>
          </cell>
          <cell r="D233" t="str">
            <v>Consolidado</v>
          </cell>
          <cell r="E233">
            <v>3739675</v>
          </cell>
          <cell r="F233">
            <v>3739675</v>
          </cell>
          <cell r="G233">
            <v>328459.57</v>
          </cell>
          <cell r="H233">
            <v>328459.57</v>
          </cell>
          <cell r="I233">
            <v>3411215.43</v>
          </cell>
        </row>
        <row r="234">
          <cell r="B234" t="str">
            <v>SERVIÇOS DE SAÚDE</v>
          </cell>
          <cell r="C234" t="str">
            <v>Consolidado</v>
          </cell>
          <cell r="D234" t="str">
            <v>Consolidado</v>
          </cell>
          <cell r="E234">
            <v>3739675</v>
          </cell>
          <cell r="F234">
            <v>3739675</v>
          </cell>
          <cell r="G234">
            <v>300000</v>
          </cell>
          <cell r="H234">
            <v>300000</v>
          </cell>
          <cell r="I234">
            <v>3439675</v>
          </cell>
        </row>
        <row r="235">
          <cell r="B235" t="str">
            <v>OUTROS SERVIÇOS DE SAÚDE</v>
          </cell>
          <cell r="C235" t="str">
            <v>Consolidado</v>
          </cell>
          <cell r="D235" t="str">
            <v>Consolidado</v>
          </cell>
          <cell r="E235">
            <v>3739675</v>
          </cell>
          <cell r="F235">
            <v>3739675</v>
          </cell>
          <cell r="G235">
            <v>300000</v>
          </cell>
          <cell r="H235">
            <v>300000</v>
          </cell>
          <cell r="I235">
            <v>3439675</v>
          </cell>
        </row>
        <row r="236">
          <cell r="B236" t="str">
            <v>Outros Serviços de Saúde - Repasses para o Pronto Socorro</v>
          </cell>
          <cell r="C236" t="str">
            <v>Consolidado</v>
          </cell>
          <cell r="D236" t="str">
            <v>Consolidado</v>
          </cell>
          <cell r="E236">
            <v>3739675</v>
          </cell>
          <cell r="F236">
            <v>3739675</v>
          </cell>
          <cell r="G236">
            <v>300000</v>
          </cell>
          <cell r="H236">
            <v>300000</v>
          </cell>
          <cell r="I236">
            <v>3439675</v>
          </cell>
        </row>
        <row r="237">
          <cell r="B237" t="str">
            <v>SERVIÇOS RECREATIVOS E CULTURAIS</v>
          </cell>
          <cell r="C237" t="str">
            <v>Consolidado</v>
          </cell>
          <cell r="D237" t="str">
            <v>Consolidado</v>
          </cell>
          <cell r="E237">
            <v>0</v>
          </cell>
          <cell r="F237">
            <v>0</v>
          </cell>
          <cell r="G237">
            <v>28459.57</v>
          </cell>
          <cell r="H237">
            <v>28459.57</v>
          </cell>
          <cell r="I237">
            <v>-28459.57</v>
          </cell>
        </row>
        <row r="238">
          <cell r="B238" t="str">
            <v>Serviços Diversos</v>
          </cell>
          <cell r="C238" t="str">
            <v>Consolidado</v>
          </cell>
          <cell r="D238" t="str">
            <v>Consolidado</v>
          </cell>
          <cell r="E238">
            <v>0</v>
          </cell>
          <cell r="F238">
            <v>0</v>
          </cell>
          <cell r="G238">
            <v>28459.57</v>
          </cell>
          <cell r="H238">
            <v>28459.57</v>
          </cell>
          <cell r="I238">
            <v>-28459.57</v>
          </cell>
        </row>
        <row r="239">
          <cell r="B239" t="str">
            <v>TRANSFERÊNCIAS CORRENTES</v>
          </cell>
          <cell r="C239" t="str">
            <v>Consolidado</v>
          </cell>
          <cell r="D239" t="str">
            <v>Consolidado</v>
          </cell>
          <cell r="E239">
            <v>396678375.65</v>
          </cell>
          <cell r="F239">
            <v>396678375.65</v>
          </cell>
          <cell r="G239">
            <v>34694332.76</v>
          </cell>
          <cell r="H239">
            <v>34694332.76</v>
          </cell>
          <cell r="I239">
            <v>361984042.89</v>
          </cell>
        </row>
        <row r="240">
          <cell r="B240" t="str">
            <v>TRANSFERÊNCIAS INTERGOVERNAMENTAIS</v>
          </cell>
          <cell r="C240" t="str">
            <v>Consolidado</v>
          </cell>
          <cell r="D240" t="str">
            <v>Consolidado</v>
          </cell>
          <cell r="E240">
            <v>383484563.65</v>
          </cell>
          <cell r="F240">
            <v>383484563.65</v>
          </cell>
          <cell r="G240">
            <v>34583440.38</v>
          </cell>
          <cell r="H240">
            <v>34583440.38</v>
          </cell>
          <cell r="I240">
            <v>348901123.27</v>
          </cell>
        </row>
        <row r="241">
          <cell r="B241" t="str">
            <v>TRANSFERÊNCIAS DA UNIÃO</v>
          </cell>
          <cell r="C241" t="str">
            <v>Consolidado</v>
          </cell>
          <cell r="D241" t="str">
            <v>Consolidado</v>
          </cell>
          <cell r="E241">
            <v>169504845.65</v>
          </cell>
          <cell r="F241">
            <v>169504845.65</v>
          </cell>
          <cell r="G241">
            <v>12265470.87</v>
          </cell>
          <cell r="H241">
            <v>12265470.87</v>
          </cell>
          <cell r="I241">
            <v>157239374.78</v>
          </cell>
        </row>
        <row r="242">
          <cell r="B242" t="str">
            <v>PARTICIPAÇÃO NA RECEITA DA UNIÃO</v>
          </cell>
          <cell r="C242" t="str">
            <v>Consolidado</v>
          </cell>
          <cell r="D242" t="str">
            <v>Consolidado</v>
          </cell>
          <cell r="E242">
            <v>58651256</v>
          </cell>
          <cell r="F242">
            <v>58651256</v>
          </cell>
          <cell r="G242">
            <v>4242336.77</v>
          </cell>
          <cell r="H242">
            <v>4242336.77</v>
          </cell>
          <cell r="I242">
            <v>54408919.23</v>
          </cell>
        </row>
        <row r="243">
          <cell r="B243" t="str">
            <v>COTA PARTE FUNDO PARTICIPAÇÃO MUNICÍPIOS - FPM</v>
          </cell>
          <cell r="C243" t="str">
            <v>Consolidado</v>
          </cell>
          <cell r="D243" t="str">
            <v>Consolidado</v>
          </cell>
          <cell r="E243">
            <v>58625935</v>
          </cell>
          <cell r="F243">
            <v>58625935</v>
          </cell>
          <cell r="G243">
            <v>4239376.22</v>
          </cell>
          <cell r="H243">
            <v>4239376.22</v>
          </cell>
          <cell r="I243">
            <v>54386558.78</v>
          </cell>
        </row>
        <row r="244">
          <cell r="B244" t="str">
            <v>FPM - PRÓPRIO 55%</v>
          </cell>
          <cell r="C244" t="str">
            <v>Consolidado</v>
          </cell>
          <cell r="D244" t="str">
            <v>Consolidado</v>
          </cell>
          <cell r="E244">
            <v>32244264.25</v>
          </cell>
          <cell r="F244">
            <v>32244264.25</v>
          </cell>
          <cell r="G244">
            <v>2331656.92</v>
          </cell>
          <cell r="H244">
            <v>2331656.92</v>
          </cell>
          <cell r="I244">
            <v>29912607.33</v>
          </cell>
        </row>
        <row r="245">
          <cell r="B245" t="str">
            <v>FPM - MDE 5%</v>
          </cell>
          <cell r="C245" t="str">
            <v>Consolidado</v>
          </cell>
          <cell r="D245" t="str">
            <v>Consolidado</v>
          </cell>
          <cell r="E245">
            <v>2931296.75</v>
          </cell>
          <cell r="F245">
            <v>2931296.75</v>
          </cell>
          <cell r="G245">
            <v>211968.81</v>
          </cell>
          <cell r="H245">
            <v>211968.81</v>
          </cell>
          <cell r="I245">
            <v>2719327.94</v>
          </cell>
        </row>
        <row r="246">
          <cell r="B246" t="str">
            <v>FPM - ASPS 15%</v>
          </cell>
          <cell r="C246" t="str">
            <v>Consolidado</v>
          </cell>
          <cell r="D246" t="str">
            <v>Consolidado</v>
          </cell>
          <cell r="E246">
            <v>8793890.25</v>
          </cell>
          <cell r="F246">
            <v>8793890.25</v>
          </cell>
          <cell r="G246">
            <v>635906.44</v>
          </cell>
          <cell r="H246">
            <v>635906.44</v>
          </cell>
          <cell r="I246">
            <v>8157983.81</v>
          </cell>
        </row>
        <row r="247">
          <cell r="B247" t="str">
            <v>FPM - FUNDEB 20%</v>
          </cell>
          <cell r="C247" t="str">
            <v>Consolidado</v>
          </cell>
          <cell r="D247" t="str">
            <v>Consolidado</v>
          </cell>
          <cell r="E247">
            <v>11725187</v>
          </cell>
          <cell r="F247">
            <v>11725187</v>
          </cell>
          <cell r="G247">
            <v>847875.24</v>
          </cell>
          <cell r="H247">
            <v>847875.24</v>
          </cell>
          <cell r="I247">
            <v>10877311.76</v>
          </cell>
        </row>
        <row r="248">
          <cell r="B248" t="str">
            <v>FPM - MDE 5%</v>
          </cell>
          <cell r="C248" t="str">
            <v>Consolidado</v>
          </cell>
          <cell r="D248" t="str">
            <v>Consolidado</v>
          </cell>
          <cell r="E248">
            <v>2931296.75</v>
          </cell>
          <cell r="F248">
            <v>2931296.75</v>
          </cell>
          <cell r="G248">
            <v>211968.81</v>
          </cell>
          <cell r="H248">
            <v>211968.81</v>
          </cell>
          <cell r="I248">
            <v>2719327.94</v>
          </cell>
        </row>
        <row r="249">
          <cell r="B249" t="str">
            <v>COTA PARTE DO IMPOSTO SOBRE TERRITORIAL RURAL - ITR</v>
          </cell>
          <cell r="C249" t="str">
            <v>Consolidado</v>
          </cell>
          <cell r="D249" t="str">
            <v>Consolidado</v>
          </cell>
          <cell r="E249">
            <v>25321</v>
          </cell>
          <cell r="F249">
            <v>25321</v>
          </cell>
          <cell r="G249">
            <v>2960.55</v>
          </cell>
          <cell r="H249">
            <v>2960.55</v>
          </cell>
          <cell r="I249">
            <v>22360.45</v>
          </cell>
        </row>
        <row r="250">
          <cell r="B250" t="str">
            <v>ITR - Próprio 55%</v>
          </cell>
          <cell r="C250" t="str">
            <v>Consolidado</v>
          </cell>
          <cell r="D250" t="str">
            <v>Consolidado</v>
          </cell>
          <cell r="E250">
            <v>13926.55</v>
          </cell>
          <cell r="F250">
            <v>13926.55</v>
          </cell>
          <cell r="G250">
            <v>1159.01</v>
          </cell>
          <cell r="H250">
            <v>1159.01</v>
          </cell>
          <cell r="I250">
            <v>12767.54</v>
          </cell>
        </row>
        <row r="251">
          <cell r="B251" t="str">
            <v>ITR - MDE 5%</v>
          </cell>
          <cell r="C251" t="str">
            <v>Consolidado</v>
          </cell>
          <cell r="D251" t="str">
            <v>Consolidado</v>
          </cell>
          <cell r="E251">
            <v>1266.05</v>
          </cell>
          <cell r="F251">
            <v>1266.05</v>
          </cell>
          <cell r="G251">
            <v>347.26</v>
          </cell>
          <cell r="H251">
            <v>347.26</v>
          </cell>
          <cell r="I251">
            <v>918.79</v>
          </cell>
        </row>
        <row r="252">
          <cell r="B252" t="str">
            <v>ITR - ASPS 15%</v>
          </cell>
          <cell r="C252" t="str">
            <v>Consolidado</v>
          </cell>
          <cell r="D252" t="str">
            <v>Consolidado</v>
          </cell>
          <cell r="E252">
            <v>3798.15</v>
          </cell>
          <cell r="F252">
            <v>3798.15</v>
          </cell>
          <cell r="G252">
            <v>512.26</v>
          </cell>
          <cell r="H252">
            <v>512.26</v>
          </cell>
          <cell r="I252">
            <v>3285.89</v>
          </cell>
        </row>
        <row r="253">
          <cell r="B253" t="str">
            <v>ITR - FUNDEB - 20%</v>
          </cell>
          <cell r="C253" t="str">
            <v>Consolidado</v>
          </cell>
          <cell r="D253" t="str">
            <v>Consolidado</v>
          </cell>
          <cell r="E253">
            <v>5064.2</v>
          </cell>
          <cell r="F253">
            <v>5064.2</v>
          </cell>
          <cell r="G253">
            <v>594.76</v>
          </cell>
          <cell r="H253">
            <v>594.76</v>
          </cell>
          <cell r="I253">
            <v>4469.44</v>
          </cell>
        </row>
        <row r="254">
          <cell r="B254" t="str">
            <v>ITR - MDE 5%</v>
          </cell>
          <cell r="C254" t="str">
            <v>Consolidado</v>
          </cell>
          <cell r="D254" t="str">
            <v>Consolidado</v>
          </cell>
          <cell r="E254">
            <v>1266.05</v>
          </cell>
          <cell r="F254">
            <v>1266.05</v>
          </cell>
          <cell r="G254">
            <v>347.26</v>
          </cell>
          <cell r="H254">
            <v>347.26</v>
          </cell>
          <cell r="I254">
            <v>918.79</v>
          </cell>
        </row>
        <row r="255">
          <cell r="B255" t="str">
            <v>TRANSFERENCIAS COMPENSAÇÃO FINANCEIRA P/EXPL.RECURSOS NATURAIS</v>
          </cell>
          <cell r="C255" t="str">
            <v>Consolidado</v>
          </cell>
          <cell r="D255" t="str">
            <v>Consolidado</v>
          </cell>
          <cell r="E255">
            <v>322043</v>
          </cell>
          <cell r="F255">
            <v>322043</v>
          </cell>
          <cell r="G255">
            <v>18528.04</v>
          </cell>
          <cell r="H255">
            <v>18528.04</v>
          </cell>
          <cell r="I255">
            <v>303514.96</v>
          </cell>
        </row>
        <row r="256">
          <cell r="B256" t="str">
            <v>Cota Parte da Compensação Financeira de Recursos Minerais - CFEM</v>
          </cell>
          <cell r="C256" t="str">
            <v>Consolidado</v>
          </cell>
          <cell r="D256" t="str">
            <v>Consolidado</v>
          </cell>
          <cell r="E256">
            <v>180000</v>
          </cell>
          <cell r="F256">
            <v>180000</v>
          </cell>
          <cell r="G256">
            <v>6839.29</v>
          </cell>
          <cell r="H256">
            <v>6839.29</v>
          </cell>
          <cell r="I256">
            <v>173160.71</v>
          </cell>
        </row>
        <row r="257">
          <cell r="B257" t="str">
            <v>Cota  Parte  Royaltes ANP Participação Especial  LEI 9478/97, Art.50</v>
          </cell>
          <cell r="C257" t="str">
            <v>Consolidado</v>
          </cell>
          <cell r="D257" t="str">
            <v>Consolidado</v>
          </cell>
          <cell r="E257">
            <v>142043</v>
          </cell>
          <cell r="F257">
            <v>142043</v>
          </cell>
          <cell r="G257">
            <v>11688.75</v>
          </cell>
          <cell r="H257">
            <v>11688.75</v>
          </cell>
          <cell r="I257">
            <v>130354.25</v>
          </cell>
        </row>
        <row r="258">
          <cell r="B258" t="str">
            <v>TRANSFERENCIA DE RECURSOS DO SISTEMA UNICO DE SAÚDE - SUS - REPASSE FUNDO A FUNDO</v>
          </cell>
          <cell r="C258" t="str">
            <v>Consolidado</v>
          </cell>
          <cell r="D258" t="str">
            <v>Consolidado</v>
          </cell>
          <cell r="E258">
            <v>90061950</v>
          </cell>
          <cell r="F258">
            <v>90061950</v>
          </cell>
          <cell r="G258">
            <v>7238362.97</v>
          </cell>
          <cell r="H258">
            <v>7238362.97</v>
          </cell>
          <cell r="I258">
            <v>82823587.03</v>
          </cell>
        </row>
        <row r="259">
          <cell r="B259" t="str">
            <v>BLOCO DA ATENÇÃO BÁSICA</v>
          </cell>
          <cell r="C259" t="str">
            <v>Consolidado</v>
          </cell>
          <cell r="D259" t="str">
            <v>Consolidado</v>
          </cell>
          <cell r="E259">
            <v>12650353</v>
          </cell>
          <cell r="F259">
            <v>12650353</v>
          </cell>
          <cell r="G259">
            <v>454418</v>
          </cell>
          <cell r="H259">
            <v>454418</v>
          </cell>
          <cell r="I259">
            <v>12195935</v>
          </cell>
        </row>
        <row r="260">
          <cell r="B260" t="str">
            <v>PISO DE ATENÇÃO BÁSICA - PAB FIXO</v>
          </cell>
          <cell r="C260" t="str">
            <v>Consolidado</v>
          </cell>
          <cell r="D260" t="str">
            <v>Consolidado</v>
          </cell>
          <cell r="E260">
            <v>7172161</v>
          </cell>
          <cell r="F260">
            <v>7172161</v>
          </cell>
          <cell r="G260">
            <v>0</v>
          </cell>
          <cell r="H260">
            <v>0</v>
          </cell>
          <cell r="I260">
            <v>7172161</v>
          </cell>
        </row>
        <row r="261">
          <cell r="B261" t="str">
            <v>Piso de Atenção Básica - PAB Fixo</v>
          </cell>
          <cell r="C261" t="str">
            <v>Consolidado</v>
          </cell>
          <cell r="D261" t="str">
            <v>Consolidado</v>
          </cell>
          <cell r="E261">
            <v>7172161</v>
          </cell>
          <cell r="F261">
            <v>7172161</v>
          </cell>
          <cell r="G261">
            <v>0</v>
          </cell>
          <cell r="H261">
            <v>0</v>
          </cell>
          <cell r="I261">
            <v>7172161</v>
          </cell>
        </row>
        <row r="262">
          <cell r="B262" t="str">
            <v>PISO DE ATENÇÃO BÁSICA - PAB VARIÁVEL</v>
          </cell>
          <cell r="C262" t="str">
            <v>Consolidado</v>
          </cell>
          <cell r="D262" t="str">
            <v>Consolidado</v>
          </cell>
          <cell r="E262">
            <v>5478192</v>
          </cell>
          <cell r="F262">
            <v>5478192</v>
          </cell>
          <cell r="G262">
            <v>454418</v>
          </cell>
          <cell r="H262">
            <v>454418</v>
          </cell>
          <cell r="I262">
            <v>5023774</v>
          </cell>
        </row>
        <row r="263">
          <cell r="B263" t="str">
            <v>Programa Saúde da Família - PSF</v>
          </cell>
          <cell r="C263" t="str">
            <v>Consolidado</v>
          </cell>
          <cell r="D263" t="str">
            <v>Consolidado</v>
          </cell>
          <cell r="E263">
            <v>3557832</v>
          </cell>
          <cell r="F263">
            <v>3557832</v>
          </cell>
          <cell r="G263">
            <v>236716</v>
          </cell>
          <cell r="H263">
            <v>236716</v>
          </cell>
          <cell r="I263">
            <v>3321116</v>
          </cell>
        </row>
        <row r="264">
          <cell r="B264" t="str">
            <v>Programa Agente Comunitário da Saúde - PACS</v>
          </cell>
          <cell r="C264" t="str">
            <v>Consolidado</v>
          </cell>
          <cell r="D264" t="str">
            <v>Consolidado</v>
          </cell>
          <cell r="E264">
            <v>1463280</v>
          </cell>
          <cell r="F264">
            <v>1463280</v>
          </cell>
          <cell r="G264">
            <v>132392</v>
          </cell>
          <cell r="H264">
            <v>132392</v>
          </cell>
          <cell r="I264">
            <v>1330888</v>
          </cell>
        </row>
        <row r="265">
          <cell r="B265" t="str">
            <v>Atenção Domiciliar</v>
          </cell>
          <cell r="C265" t="str">
            <v>Consolidado</v>
          </cell>
          <cell r="D265" t="str">
            <v>Consolidado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B266" t="str">
            <v>Programa Nacional de Melhoria no Acesso e da Qualidade da Atenção Básica - PMAQ</v>
          </cell>
          <cell r="C266" t="str">
            <v>Consolidado</v>
          </cell>
          <cell r="D266" t="str">
            <v>Consolidado</v>
          </cell>
          <cell r="E266">
            <v>224400</v>
          </cell>
          <cell r="F266">
            <v>224400</v>
          </cell>
          <cell r="G266">
            <v>69700</v>
          </cell>
          <cell r="H266">
            <v>69700</v>
          </cell>
          <cell r="I266">
            <v>154700</v>
          </cell>
        </row>
        <row r="267">
          <cell r="B267" t="str">
            <v>Saúde Bucal</v>
          </cell>
          <cell r="C267" t="str">
            <v>Consolidado</v>
          </cell>
          <cell r="D267" t="str">
            <v>Consolidado</v>
          </cell>
          <cell r="E267">
            <v>187320</v>
          </cell>
          <cell r="F267">
            <v>187320</v>
          </cell>
          <cell r="G267">
            <v>15610</v>
          </cell>
          <cell r="H267">
            <v>15610</v>
          </cell>
          <cell r="I267">
            <v>171710</v>
          </cell>
        </row>
        <row r="268">
          <cell r="B268" t="str">
            <v>Atenção Integral à Saúde da População Prisional</v>
          </cell>
          <cell r="C268" t="str">
            <v>Consolidado</v>
          </cell>
          <cell r="D268" t="str">
            <v>Consolidado</v>
          </cell>
          <cell r="E268">
            <v>45360</v>
          </cell>
          <cell r="F268">
            <v>45360</v>
          </cell>
          <cell r="G268">
            <v>0</v>
          </cell>
          <cell r="H268">
            <v>0</v>
          </cell>
          <cell r="I268">
            <v>45360</v>
          </cell>
        </row>
        <row r="269">
          <cell r="B269" t="str">
            <v>BLOCO DA MÉDIA E ALTA COMPLEXIDADE</v>
          </cell>
          <cell r="C269" t="str">
            <v>Consolidado</v>
          </cell>
          <cell r="D269" t="str">
            <v>Consolidado</v>
          </cell>
          <cell r="E269">
            <v>68352667</v>
          </cell>
          <cell r="F269">
            <v>68352667</v>
          </cell>
          <cell r="G269">
            <v>6321056.7</v>
          </cell>
          <cell r="H269">
            <v>6321056.7</v>
          </cell>
          <cell r="I269">
            <v>62031610.3</v>
          </cell>
        </row>
        <row r="270">
          <cell r="B270" t="str">
            <v>Gestão Plena Sistema Municipal (Média e Alta Complexidade)</v>
          </cell>
          <cell r="C270" t="str">
            <v>Consolidado</v>
          </cell>
          <cell r="D270" t="str">
            <v>Consolidado</v>
          </cell>
          <cell r="E270">
            <v>50079164</v>
          </cell>
          <cell r="F270">
            <v>50079164</v>
          </cell>
          <cell r="G270">
            <v>4814349.65</v>
          </cell>
          <cell r="H270">
            <v>4814349.65</v>
          </cell>
          <cell r="I270">
            <v>45264814.35</v>
          </cell>
        </row>
        <row r="271">
          <cell r="B271" t="str">
            <v>Fundo de Ações Estratégicas e Compensação - FAEC</v>
          </cell>
          <cell r="C271" t="str">
            <v>Consolidado</v>
          </cell>
          <cell r="D271" t="str">
            <v>Consolidado</v>
          </cell>
          <cell r="E271">
            <v>12606503</v>
          </cell>
          <cell r="F271">
            <v>12606503</v>
          </cell>
          <cell r="G271">
            <v>1476707.05</v>
          </cell>
          <cell r="H271">
            <v>1476707.05</v>
          </cell>
          <cell r="I271">
            <v>11129795.95</v>
          </cell>
        </row>
        <row r="272">
          <cell r="B272" t="str">
            <v>RENAST</v>
          </cell>
          <cell r="C272" t="str">
            <v>Consolidado</v>
          </cell>
          <cell r="D272" t="str">
            <v>Consolidado</v>
          </cell>
          <cell r="E272">
            <v>360000</v>
          </cell>
          <cell r="F272">
            <v>360000</v>
          </cell>
          <cell r="G272">
            <v>30000</v>
          </cell>
          <cell r="H272">
            <v>30000</v>
          </cell>
          <cell r="I272">
            <v>330000</v>
          </cell>
        </row>
        <row r="273">
          <cell r="B273" t="str">
            <v>Transferencia Serviço de Atendimento Móvel de Urgência - SAMU</v>
          </cell>
          <cell r="C273" t="str">
            <v>Consolidado</v>
          </cell>
          <cell r="D273" t="str">
            <v>Consolidado</v>
          </cell>
          <cell r="E273">
            <v>1008000</v>
          </cell>
          <cell r="F273">
            <v>1008000</v>
          </cell>
          <cell r="G273">
            <v>0</v>
          </cell>
          <cell r="H273">
            <v>0</v>
          </cell>
          <cell r="I273">
            <v>1008000</v>
          </cell>
        </row>
        <row r="274">
          <cell r="B274" t="str">
            <v>CEO - Centro de Especialidade Odontológica</v>
          </cell>
          <cell r="C274" t="str">
            <v>Consolidado</v>
          </cell>
          <cell r="D274" t="str">
            <v>Consolidado</v>
          </cell>
          <cell r="E274">
            <v>99000</v>
          </cell>
          <cell r="F274">
            <v>99000</v>
          </cell>
          <cell r="G274">
            <v>0</v>
          </cell>
          <cell r="H274">
            <v>0</v>
          </cell>
          <cell r="I274">
            <v>99000</v>
          </cell>
        </row>
        <row r="275">
          <cell r="B275" t="str">
            <v>Custeio - Unidade Pronto Atendimento - UPA I</v>
          </cell>
          <cell r="C275" t="str">
            <v>Consolidado</v>
          </cell>
          <cell r="D275" t="str">
            <v>Consolidado</v>
          </cell>
          <cell r="E275">
            <v>1200000</v>
          </cell>
          <cell r="F275">
            <v>1200000</v>
          </cell>
          <cell r="G275">
            <v>0</v>
          </cell>
          <cell r="H275">
            <v>0</v>
          </cell>
          <cell r="I275">
            <v>1200000</v>
          </cell>
        </row>
        <row r="276">
          <cell r="B276" t="str">
            <v>Custeito - Unidade Pronto Atendimento - UPA III</v>
          </cell>
          <cell r="C276" t="str">
            <v>Consolidado</v>
          </cell>
          <cell r="D276" t="str">
            <v>Consolidado</v>
          </cell>
          <cell r="E276">
            <v>3000000</v>
          </cell>
          <cell r="F276">
            <v>3000000</v>
          </cell>
          <cell r="G276">
            <v>0</v>
          </cell>
          <cell r="H276">
            <v>0</v>
          </cell>
          <cell r="I276">
            <v>3000000</v>
          </cell>
        </row>
        <row r="277">
          <cell r="B277" t="str">
            <v>BLOCO DA VIGILÂNCIA EM SAÚDE</v>
          </cell>
          <cell r="C277" t="str">
            <v>Consolidado</v>
          </cell>
          <cell r="D277" t="str">
            <v>Consolidado</v>
          </cell>
          <cell r="E277">
            <v>1187191</v>
          </cell>
          <cell r="F277">
            <v>1187191</v>
          </cell>
          <cell r="G277">
            <v>316186.34</v>
          </cell>
          <cell r="H277">
            <v>316186.34</v>
          </cell>
          <cell r="I277">
            <v>871004.66</v>
          </cell>
        </row>
        <row r="278">
          <cell r="B278" t="str">
            <v>Piso Fixo de Vigilância e Promoção da Saúde - PFVPS</v>
          </cell>
          <cell r="C278" t="str">
            <v>Consolidado</v>
          </cell>
          <cell r="D278" t="str">
            <v>Consolidado</v>
          </cell>
          <cell r="E278">
            <v>641417</v>
          </cell>
          <cell r="F278">
            <v>641417</v>
          </cell>
          <cell r="G278">
            <v>274419.44</v>
          </cell>
          <cell r="H278">
            <v>274419.44</v>
          </cell>
          <cell r="I278">
            <v>366997.56</v>
          </cell>
        </row>
        <row r="279">
          <cell r="B279" t="str">
            <v>Ações Estruturantes de Vigilância Sanitária</v>
          </cell>
          <cell r="C279" t="str">
            <v>Consolidado</v>
          </cell>
          <cell r="D279" t="str">
            <v>Consolidado</v>
          </cell>
          <cell r="E279">
            <v>125301</v>
          </cell>
          <cell r="F279">
            <v>125301</v>
          </cell>
          <cell r="G279">
            <v>41766.9</v>
          </cell>
          <cell r="H279">
            <v>41766.9</v>
          </cell>
          <cell r="I279">
            <v>83534.1</v>
          </cell>
        </row>
        <row r="280">
          <cell r="B280" t="str">
            <v>Vigilância em Saúde - Nucleo Hospitalares de Epidemiologia</v>
          </cell>
          <cell r="C280" t="str">
            <v>Consolidado</v>
          </cell>
          <cell r="D280" t="str">
            <v>Consolidado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B281" t="str">
            <v>Campanha de Vacinação</v>
          </cell>
          <cell r="C281" t="str">
            <v>Consolidado</v>
          </cell>
          <cell r="D281" t="str">
            <v>Consolidado</v>
          </cell>
          <cell r="E281">
            <v>120000</v>
          </cell>
          <cell r="F281">
            <v>120000</v>
          </cell>
          <cell r="G281">
            <v>0</v>
          </cell>
          <cell r="H281">
            <v>0</v>
          </cell>
          <cell r="I281">
            <v>120000</v>
          </cell>
        </row>
        <row r="282">
          <cell r="B282" t="str">
            <v>DST AIDS</v>
          </cell>
          <cell r="C282" t="str">
            <v>Consolidado</v>
          </cell>
          <cell r="D282" t="str">
            <v>Consolidado</v>
          </cell>
          <cell r="E282">
            <v>300473</v>
          </cell>
          <cell r="F282">
            <v>300473</v>
          </cell>
          <cell r="G282">
            <v>0</v>
          </cell>
          <cell r="H282">
            <v>0</v>
          </cell>
          <cell r="I282">
            <v>300473</v>
          </cell>
        </row>
        <row r="283">
          <cell r="B283" t="str">
            <v>Implantação,Implementação e Fort.  Vigilância Epidemiológica da Influenza</v>
          </cell>
          <cell r="C283" t="str">
            <v>Consolidado</v>
          </cell>
          <cell r="D283" t="str">
            <v>Consolidado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B284" t="str">
            <v>BLOCO DA ASSISTÊNCIA FARMACÊUTICA</v>
          </cell>
          <cell r="C284" t="str">
            <v>Consolidado</v>
          </cell>
          <cell r="D284" t="str">
            <v>Consolidado</v>
          </cell>
          <cell r="E284">
            <v>1760423</v>
          </cell>
          <cell r="F284">
            <v>1760423</v>
          </cell>
          <cell r="G284">
            <v>146701.93</v>
          </cell>
          <cell r="H284">
            <v>146701.93</v>
          </cell>
          <cell r="I284">
            <v>1613721.07</v>
          </cell>
        </row>
        <row r="285">
          <cell r="B285" t="str">
            <v>Programa Assistência Farmacêutica Básica</v>
          </cell>
          <cell r="C285" t="str">
            <v>Consolidado</v>
          </cell>
          <cell r="D285" t="str">
            <v>Consolidado</v>
          </cell>
          <cell r="E285">
            <v>1760423</v>
          </cell>
          <cell r="F285">
            <v>1760423</v>
          </cell>
          <cell r="G285">
            <v>146701.93</v>
          </cell>
          <cell r="H285">
            <v>146701.93</v>
          </cell>
          <cell r="I285">
            <v>1613721.07</v>
          </cell>
        </row>
        <row r="286">
          <cell r="B286" t="str">
            <v>BLOCO DA GESTÃO DO SUS</v>
          </cell>
          <cell r="C286" t="str">
            <v>Consolidado</v>
          </cell>
          <cell r="D286" t="str">
            <v>Consolidado</v>
          </cell>
          <cell r="E286">
            <v>1751316</v>
          </cell>
          <cell r="F286">
            <v>1751316</v>
          </cell>
          <cell r="G286">
            <v>0</v>
          </cell>
          <cell r="H286">
            <v>0</v>
          </cell>
          <cell r="I286">
            <v>1751316</v>
          </cell>
        </row>
        <row r="287">
          <cell r="B287" t="str">
            <v>Gestão SUS - CAPS II</v>
          </cell>
          <cell r="C287" t="str">
            <v>Consolidado</v>
          </cell>
          <cell r="D287" t="str">
            <v>Consolidado</v>
          </cell>
          <cell r="E287">
            <v>48000</v>
          </cell>
          <cell r="F287">
            <v>48000</v>
          </cell>
          <cell r="G287">
            <v>0</v>
          </cell>
          <cell r="H287">
            <v>0</v>
          </cell>
          <cell r="I287">
            <v>48000</v>
          </cell>
        </row>
        <row r="288">
          <cell r="B288" t="str">
            <v>Programa Nacional de Reorientação PRÓ-Saúde</v>
          </cell>
          <cell r="C288" t="str">
            <v>Consolidado</v>
          </cell>
          <cell r="D288" t="str">
            <v>Consolidado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B289" t="str">
            <v>Incentivo a Qualificação dos CAPS</v>
          </cell>
          <cell r="C289" t="str">
            <v>Consolidado</v>
          </cell>
          <cell r="D289" t="str">
            <v>Consolidado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B290" t="str">
            <v>Gestão SUS - REQUALIFICAÇÃO</v>
          </cell>
          <cell r="C290" t="str">
            <v>Consolidado</v>
          </cell>
          <cell r="D290" t="str">
            <v>Consolidado</v>
          </cell>
          <cell r="E290">
            <v>203316</v>
          </cell>
          <cell r="F290">
            <v>203316</v>
          </cell>
          <cell r="G290">
            <v>0</v>
          </cell>
          <cell r="H290">
            <v>0</v>
          </cell>
          <cell r="I290">
            <v>203316</v>
          </cell>
        </row>
        <row r="291">
          <cell r="B291" t="str">
            <v>Gestão SUS - PAC</v>
          </cell>
          <cell r="C291" t="str">
            <v>Consolidado</v>
          </cell>
          <cell r="D291" t="str">
            <v>Consolidado</v>
          </cell>
          <cell r="E291">
            <v>1500000</v>
          </cell>
          <cell r="F291">
            <v>1500000</v>
          </cell>
          <cell r="G291">
            <v>0</v>
          </cell>
          <cell r="H291">
            <v>0</v>
          </cell>
          <cell r="I291">
            <v>1500000</v>
          </cell>
        </row>
        <row r="292">
          <cell r="B292" t="str">
            <v>BLOCO DO INVESTIMENTO</v>
          </cell>
          <cell r="C292" t="str">
            <v>Consolidado</v>
          </cell>
          <cell r="D292" t="str">
            <v>Consolidado</v>
          </cell>
          <cell r="E292">
            <v>4360000</v>
          </cell>
          <cell r="F292">
            <v>4360000</v>
          </cell>
          <cell r="G292">
            <v>0</v>
          </cell>
          <cell r="H292">
            <v>0</v>
          </cell>
          <cell r="I292">
            <v>4360000</v>
          </cell>
        </row>
        <row r="293">
          <cell r="B293" t="str">
            <v>Aquisição de Equipamentos</v>
          </cell>
          <cell r="C293" t="str">
            <v>Consolidado</v>
          </cell>
          <cell r="D293" t="str">
            <v>Consolidado</v>
          </cell>
          <cell r="E293">
            <v>290000</v>
          </cell>
          <cell r="F293">
            <v>290000</v>
          </cell>
          <cell r="G293">
            <v>0</v>
          </cell>
          <cell r="H293">
            <v>0</v>
          </cell>
          <cell r="I293">
            <v>290000</v>
          </cell>
        </row>
        <row r="294">
          <cell r="B294" t="str">
            <v>Unidade de Pronto Atendimento - UPA I</v>
          </cell>
          <cell r="C294" t="str">
            <v>Consolidado</v>
          </cell>
          <cell r="D294" t="str">
            <v>Consolidado</v>
          </cell>
          <cell r="E294">
            <v>1260000</v>
          </cell>
          <cell r="F294">
            <v>1260000</v>
          </cell>
          <cell r="G294">
            <v>0</v>
          </cell>
          <cell r="H294">
            <v>0</v>
          </cell>
          <cell r="I294">
            <v>1260000</v>
          </cell>
        </row>
        <row r="295">
          <cell r="B295" t="str">
            <v>Unidade de Pronto Atendimento - UPA III</v>
          </cell>
          <cell r="C295" t="str">
            <v>Consolidado</v>
          </cell>
          <cell r="D295" t="str">
            <v>Consolidado</v>
          </cell>
          <cell r="E295">
            <v>2340000</v>
          </cell>
          <cell r="F295">
            <v>2340000</v>
          </cell>
          <cell r="G295">
            <v>0</v>
          </cell>
          <cell r="H295">
            <v>0</v>
          </cell>
          <cell r="I295">
            <v>2340000</v>
          </cell>
        </row>
        <row r="296">
          <cell r="B296" t="str">
            <v>Ampliação UBS - Colônia Maciel</v>
          </cell>
          <cell r="C296" t="str">
            <v>Consolidado</v>
          </cell>
          <cell r="D296" t="str">
            <v>Consolidado</v>
          </cell>
          <cell r="E296">
            <v>470000</v>
          </cell>
          <cell r="F296">
            <v>470000</v>
          </cell>
          <cell r="G296">
            <v>0</v>
          </cell>
          <cell r="H296">
            <v>0</v>
          </cell>
          <cell r="I296">
            <v>470000</v>
          </cell>
        </row>
        <row r="297">
          <cell r="B297" t="str">
            <v>TRANSFERENCIA DE RECURSOS DO FUNDO NACIONAL DE ASSISTENCIA SOCIAL - FNAS</v>
          </cell>
          <cell r="C297" t="str">
            <v>Consolidado</v>
          </cell>
          <cell r="D297" t="str">
            <v>Consolidado</v>
          </cell>
          <cell r="E297">
            <v>2442770</v>
          </cell>
          <cell r="F297">
            <v>2442770</v>
          </cell>
          <cell r="G297">
            <v>214160.53</v>
          </cell>
          <cell r="H297">
            <v>214160.53</v>
          </cell>
          <cell r="I297">
            <v>2228609.47</v>
          </cell>
        </row>
        <row r="298">
          <cell r="B298" t="str">
            <v>PROGRAMA DE APOIO A PESSOA IDOSA - API</v>
          </cell>
          <cell r="C298" t="str">
            <v>Consolidado</v>
          </cell>
          <cell r="D298" t="str">
            <v>Consolidado</v>
          </cell>
          <cell r="E298">
            <v>260920</v>
          </cell>
          <cell r="F298">
            <v>260920</v>
          </cell>
          <cell r="G298">
            <v>0</v>
          </cell>
          <cell r="H298">
            <v>0</v>
          </cell>
          <cell r="I298">
            <v>260920</v>
          </cell>
        </row>
        <row r="299">
          <cell r="B299" t="str">
            <v>Piso Básico Variável</v>
          </cell>
          <cell r="C299" t="str">
            <v>Consolidado</v>
          </cell>
          <cell r="D299" t="str">
            <v>Consolidado</v>
          </cell>
          <cell r="E299">
            <v>132220</v>
          </cell>
          <cell r="F299">
            <v>132220</v>
          </cell>
          <cell r="G299">
            <v>0</v>
          </cell>
          <cell r="H299">
            <v>0</v>
          </cell>
          <cell r="I299">
            <v>132220</v>
          </cell>
        </row>
        <row r="300">
          <cell r="B300" t="str">
            <v>Piso Especial de Alta Complexidade I</v>
          </cell>
          <cell r="C300" t="str">
            <v>Consolidado</v>
          </cell>
          <cell r="D300" t="str">
            <v>Consolidado</v>
          </cell>
          <cell r="E300">
            <v>128700</v>
          </cell>
          <cell r="F300">
            <v>128700</v>
          </cell>
          <cell r="G300">
            <v>0</v>
          </cell>
          <cell r="H300">
            <v>0</v>
          </cell>
          <cell r="I300">
            <v>128700</v>
          </cell>
        </row>
        <row r="301">
          <cell r="B301" t="str">
            <v>PROGRAMA DE APOIO A PESSOA PORTADORA DE DEFICIENCIA - PPD</v>
          </cell>
          <cell r="C301" t="str">
            <v>Consolidado</v>
          </cell>
          <cell r="D301" t="str">
            <v>Consolidado</v>
          </cell>
          <cell r="E301">
            <v>495000</v>
          </cell>
          <cell r="F301">
            <v>495000</v>
          </cell>
          <cell r="G301">
            <v>36630.57</v>
          </cell>
          <cell r="H301">
            <v>36630.57</v>
          </cell>
          <cell r="I301">
            <v>458369.43</v>
          </cell>
        </row>
        <row r="302">
          <cell r="B302" t="str">
            <v>Piso de Transição de Média Complexidade</v>
          </cell>
          <cell r="C302" t="str">
            <v>Consolidado</v>
          </cell>
          <cell r="D302" t="str">
            <v>Consolidado</v>
          </cell>
          <cell r="E302">
            <v>495000</v>
          </cell>
          <cell r="F302">
            <v>495000</v>
          </cell>
          <cell r="G302">
            <v>36630.57</v>
          </cell>
          <cell r="H302">
            <v>36630.57</v>
          </cell>
          <cell r="I302">
            <v>458369.43</v>
          </cell>
        </row>
        <row r="303">
          <cell r="B303" t="str">
            <v>PROGRAMA DE ERRADICAÇÃO DO TRABALHO INFANTIL - PETI</v>
          </cell>
          <cell r="C303" t="str">
            <v>Consolidado</v>
          </cell>
          <cell r="D303" t="str">
            <v>Consolidado</v>
          </cell>
          <cell r="E303">
            <v>928950</v>
          </cell>
          <cell r="F303">
            <v>928950</v>
          </cell>
          <cell r="G303">
            <v>86400</v>
          </cell>
          <cell r="H303">
            <v>86400</v>
          </cell>
          <cell r="I303">
            <v>842550</v>
          </cell>
        </row>
        <row r="304">
          <cell r="B304" t="str">
            <v>Piso Variável de Média Complexidade</v>
          </cell>
          <cell r="C304" t="str">
            <v>Consolidado</v>
          </cell>
          <cell r="D304" t="str">
            <v>Consolidado</v>
          </cell>
          <cell r="E304">
            <v>144100</v>
          </cell>
          <cell r="F304">
            <v>144100</v>
          </cell>
          <cell r="G304">
            <v>0</v>
          </cell>
          <cell r="H304">
            <v>0</v>
          </cell>
          <cell r="I304">
            <v>144100</v>
          </cell>
        </row>
        <row r="305">
          <cell r="B305" t="str">
            <v>Programa de Erradicação do Trabalho Infantil PETI - Jornada -PSE Média Criança</v>
          </cell>
          <cell r="C305" t="str">
            <v>Consolidado</v>
          </cell>
          <cell r="D305" t="str">
            <v>Consolidado</v>
          </cell>
          <cell r="E305">
            <v>0</v>
          </cell>
          <cell r="F305">
            <v>0</v>
          </cell>
          <cell r="G305">
            <v>6000</v>
          </cell>
          <cell r="H305">
            <v>6000</v>
          </cell>
          <cell r="I305">
            <v>-6000</v>
          </cell>
        </row>
        <row r="306">
          <cell r="B306" t="str">
            <v>Piso Fixo de Média Complexidade</v>
          </cell>
          <cell r="C306" t="str">
            <v>Consolidado</v>
          </cell>
          <cell r="D306" t="str">
            <v>Consolidado</v>
          </cell>
          <cell r="E306">
            <v>174350</v>
          </cell>
          <cell r="F306">
            <v>174350</v>
          </cell>
          <cell r="G306">
            <v>35400</v>
          </cell>
          <cell r="H306">
            <v>35400</v>
          </cell>
          <cell r="I306">
            <v>138950</v>
          </cell>
        </row>
        <row r="307">
          <cell r="B307" t="str">
            <v>Centro de Referência</v>
          </cell>
          <cell r="C307" t="str">
            <v>Consolidado</v>
          </cell>
          <cell r="D307" t="str">
            <v>Consolidado</v>
          </cell>
          <cell r="E307">
            <v>610500</v>
          </cell>
          <cell r="F307">
            <v>610500</v>
          </cell>
          <cell r="G307">
            <v>45000</v>
          </cell>
          <cell r="H307">
            <v>45000</v>
          </cell>
          <cell r="I307">
            <v>565500</v>
          </cell>
        </row>
        <row r="308">
          <cell r="B308" t="str">
            <v>OUTROS PROGRAMAS - FNAS</v>
          </cell>
          <cell r="C308" t="str">
            <v>Consolidado</v>
          </cell>
          <cell r="D308" t="str">
            <v>Consolidado</v>
          </cell>
          <cell r="E308">
            <v>757900</v>
          </cell>
          <cell r="F308">
            <v>757900</v>
          </cell>
          <cell r="G308">
            <v>91129.96</v>
          </cell>
          <cell r="H308">
            <v>91129.96</v>
          </cell>
          <cell r="I308">
            <v>666770.04</v>
          </cell>
        </row>
        <row r="309">
          <cell r="B309" t="str">
            <v>Índice de Gestão Descentralizada</v>
          </cell>
          <cell r="C309" t="str">
            <v>Consolidado</v>
          </cell>
          <cell r="D309" t="str">
            <v>Consolidado</v>
          </cell>
          <cell r="E309">
            <v>368500</v>
          </cell>
          <cell r="F309">
            <v>368500</v>
          </cell>
          <cell r="G309">
            <v>55834.82</v>
          </cell>
          <cell r="H309">
            <v>55834.82</v>
          </cell>
          <cell r="I309">
            <v>312665.18</v>
          </cell>
        </row>
        <row r="310">
          <cell r="B310" t="str">
            <v>Piso Fixo de Média Complexidade III</v>
          </cell>
          <cell r="C310" t="str">
            <v>Consolidado</v>
          </cell>
          <cell r="D310" t="str">
            <v>Consolidado</v>
          </cell>
          <cell r="E310">
            <v>59400</v>
          </cell>
          <cell r="F310">
            <v>59400</v>
          </cell>
          <cell r="G310">
            <v>9509.68</v>
          </cell>
          <cell r="H310">
            <v>9509.68</v>
          </cell>
          <cell r="I310">
            <v>49890.32</v>
          </cell>
        </row>
        <row r="311">
          <cell r="B311" t="str">
            <v>Piso Especial de Alta Complexidade II</v>
          </cell>
          <cell r="C311" t="str">
            <v>Consolidado</v>
          </cell>
          <cell r="D311" t="str">
            <v>Consolidado</v>
          </cell>
          <cell r="E311">
            <v>154000</v>
          </cell>
          <cell r="F311">
            <v>154000</v>
          </cell>
          <cell r="G311">
            <v>9000</v>
          </cell>
          <cell r="H311">
            <v>9000</v>
          </cell>
          <cell r="I311">
            <v>145000</v>
          </cell>
        </row>
        <row r="312">
          <cell r="B312" t="str">
            <v>Piso fixo de Média Complexidade II</v>
          </cell>
          <cell r="C312" t="str">
            <v>Consolidado</v>
          </cell>
          <cell r="D312" t="str">
            <v>Consolidado</v>
          </cell>
          <cell r="E312">
            <v>176000</v>
          </cell>
          <cell r="F312">
            <v>176000</v>
          </cell>
          <cell r="G312">
            <v>0</v>
          </cell>
          <cell r="H312">
            <v>0</v>
          </cell>
          <cell r="I312">
            <v>176000</v>
          </cell>
        </row>
        <row r="313">
          <cell r="B313" t="str">
            <v>Piso Fixo de Média Complexidade</v>
          </cell>
          <cell r="C313" t="str">
            <v>Consolidado</v>
          </cell>
          <cell r="D313" t="str">
            <v>Consolidado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B314" t="str">
            <v>Piso Variável de Alta Complexidade II POP de Rua</v>
          </cell>
          <cell r="C314" t="str">
            <v>Consolidado</v>
          </cell>
          <cell r="D314" t="str">
            <v>Consolidado</v>
          </cell>
          <cell r="E314">
            <v>0</v>
          </cell>
          <cell r="F314">
            <v>0</v>
          </cell>
          <cell r="G314">
            <v>10000</v>
          </cell>
          <cell r="H314">
            <v>10000</v>
          </cell>
          <cell r="I314">
            <v>-10000</v>
          </cell>
        </row>
        <row r="315">
          <cell r="B315" t="str">
            <v>Índice de Gestão Descentralizada - SUAS</v>
          </cell>
          <cell r="C315" t="str">
            <v>Consolidado</v>
          </cell>
          <cell r="D315" t="str">
            <v>Consolidado</v>
          </cell>
          <cell r="E315">
            <v>0</v>
          </cell>
          <cell r="F315">
            <v>0</v>
          </cell>
          <cell r="G315">
            <v>6785.46</v>
          </cell>
          <cell r="H315">
            <v>6785.46</v>
          </cell>
          <cell r="I315">
            <v>-6785.46</v>
          </cell>
        </row>
        <row r="316">
          <cell r="B316" t="str">
            <v>TRANSF. DE RECURSOS FUNDO NACIONAL DESENVOLV. EDUCAÇÃO - FNDE</v>
          </cell>
          <cell r="C316" t="str">
            <v>Consolidado</v>
          </cell>
          <cell r="D316" t="str">
            <v>Consolidado</v>
          </cell>
          <cell r="E316">
            <v>16717656</v>
          </cell>
          <cell r="F316">
            <v>16717656</v>
          </cell>
          <cell r="G316">
            <v>552082.56</v>
          </cell>
          <cell r="H316">
            <v>552082.56</v>
          </cell>
          <cell r="I316">
            <v>16165573.44</v>
          </cell>
        </row>
        <row r="317">
          <cell r="B317" t="str">
            <v>Transferência do Salário Educação</v>
          </cell>
          <cell r="C317" t="str">
            <v>Consolidado</v>
          </cell>
          <cell r="D317" t="str">
            <v>Consolidado</v>
          </cell>
          <cell r="E317">
            <v>6300000</v>
          </cell>
          <cell r="F317">
            <v>6300000</v>
          </cell>
          <cell r="G317">
            <v>552082.56</v>
          </cell>
          <cell r="H317">
            <v>552082.56</v>
          </cell>
          <cell r="I317">
            <v>5747917.44</v>
          </cell>
        </row>
        <row r="318">
          <cell r="B318" t="str">
            <v>Transferencias Diretas do FNDE ref. ao Programa Dinheiro Direto na Escola - PDDE</v>
          </cell>
          <cell r="C318" t="str">
            <v>Consolidado</v>
          </cell>
          <cell r="D318" t="str">
            <v>Consolidado</v>
          </cell>
          <cell r="E318">
            <v>10000</v>
          </cell>
          <cell r="F318">
            <v>10000</v>
          </cell>
          <cell r="G318">
            <v>0</v>
          </cell>
          <cell r="H318">
            <v>0</v>
          </cell>
          <cell r="I318">
            <v>10000</v>
          </cell>
        </row>
        <row r="319">
          <cell r="B319" t="str">
            <v>Transferencias Diretas do FNDE ref. Programa Nac. de Alimentação Escolar  - PNAE</v>
          </cell>
          <cell r="C319" t="str">
            <v>Consolidado</v>
          </cell>
          <cell r="D319" t="str">
            <v>Consolidado</v>
          </cell>
          <cell r="E319">
            <v>2500000</v>
          </cell>
          <cell r="F319">
            <v>2500000</v>
          </cell>
          <cell r="G319">
            <v>0</v>
          </cell>
          <cell r="H319">
            <v>0</v>
          </cell>
          <cell r="I319">
            <v>2500000</v>
          </cell>
        </row>
        <row r="320">
          <cell r="B320" t="str">
            <v>Transferencias Diretas do FNDE ref. Programa  Nac de Transporte Escolar - PNATE</v>
          </cell>
          <cell r="C320" t="str">
            <v>Consolidado</v>
          </cell>
          <cell r="D320" t="str">
            <v>Consolidado</v>
          </cell>
          <cell r="E320">
            <v>400000</v>
          </cell>
          <cell r="F320">
            <v>400000</v>
          </cell>
          <cell r="G320">
            <v>0</v>
          </cell>
          <cell r="H320">
            <v>0</v>
          </cell>
          <cell r="I320">
            <v>400000</v>
          </cell>
        </row>
        <row r="321">
          <cell r="B321" t="str">
            <v>OUTRAS TRANSFRENCIAS DO FUNDO NACIONAL DO DESEN.DA EDUCAÇÃO - FNDE</v>
          </cell>
          <cell r="C321" t="str">
            <v>Consolidado</v>
          </cell>
          <cell r="D321" t="str">
            <v>Consolidado</v>
          </cell>
          <cell r="E321">
            <v>7507656</v>
          </cell>
          <cell r="F321">
            <v>7507656</v>
          </cell>
          <cell r="G321">
            <v>0</v>
          </cell>
          <cell r="H321">
            <v>0</v>
          </cell>
          <cell r="I321">
            <v>7507656</v>
          </cell>
        </row>
        <row r="322">
          <cell r="B322" t="str">
            <v>Educação Inclusiva - Direito à Diversidade</v>
          </cell>
          <cell r="C322" t="str">
            <v>Consolidado</v>
          </cell>
          <cell r="D322" t="str">
            <v>Consolidado</v>
          </cell>
          <cell r="E322">
            <v>20000</v>
          </cell>
          <cell r="F322">
            <v>20000</v>
          </cell>
          <cell r="G322">
            <v>0</v>
          </cell>
          <cell r="H322">
            <v>0</v>
          </cell>
          <cell r="I322">
            <v>20000</v>
          </cell>
        </row>
        <row r="323">
          <cell r="B323" t="str">
            <v>PAC II - Proinfância - Programa Proinfância - Construção de Creches</v>
          </cell>
          <cell r="C323" t="str">
            <v>Consolidado</v>
          </cell>
          <cell r="D323" t="str">
            <v>Consolidado</v>
          </cell>
          <cell r="E323">
            <v>5603515</v>
          </cell>
          <cell r="F323">
            <v>5603515</v>
          </cell>
          <cell r="G323">
            <v>0</v>
          </cell>
          <cell r="H323">
            <v>0</v>
          </cell>
          <cell r="I323">
            <v>5603515</v>
          </cell>
        </row>
        <row r="324">
          <cell r="B324" t="str">
            <v>PAC II - Quadras - Programa de Construção de Quadras Poliesportivas</v>
          </cell>
          <cell r="C324" t="str">
            <v>Consolidado</v>
          </cell>
          <cell r="D324" t="str">
            <v>Consolidado</v>
          </cell>
          <cell r="E324">
            <v>984141</v>
          </cell>
          <cell r="F324">
            <v>984141</v>
          </cell>
          <cell r="G324">
            <v>0</v>
          </cell>
          <cell r="H324">
            <v>0</v>
          </cell>
          <cell r="I324">
            <v>984141</v>
          </cell>
        </row>
        <row r="325">
          <cell r="B325" t="str">
            <v>PROJOVEM - URBANO</v>
          </cell>
          <cell r="C325" t="str">
            <v>Consolidado</v>
          </cell>
          <cell r="D325" t="str">
            <v>Consolidado</v>
          </cell>
          <cell r="E325">
            <v>900000</v>
          </cell>
          <cell r="F325">
            <v>900000</v>
          </cell>
          <cell r="G325">
            <v>0</v>
          </cell>
          <cell r="H325">
            <v>0</v>
          </cell>
          <cell r="I325">
            <v>900000</v>
          </cell>
        </row>
        <row r="326">
          <cell r="B326" t="str">
            <v>Apoio a Creches</v>
          </cell>
          <cell r="C326" t="str">
            <v>Consolidado</v>
          </cell>
          <cell r="D326" t="str">
            <v>Consolidado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B327" t="str">
            <v>TRANSFERENCIAS FINANCEIRAS DO ICMS - DESONERAÇÃO LC Nº 87/96</v>
          </cell>
          <cell r="C327" t="str">
            <v>Consolidado</v>
          </cell>
          <cell r="D327" t="str">
            <v>Consolidado</v>
          </cell>
          <cell r="E327">
            <v>755153</v>
          </cell>
          <cell r="F327">
            <v>755153</v>
          </cell>
          <cell r="G327">
            <v>0</v>
          </cell>
          <cell r="H327">
            <v>0</v>
          </cell>
          <cell r="I327">
            <v>755153</v>
          </cell>
        </row>
        <row r="328">
          <cell r="B328" t="str">
            <v>LC 87/96 - Próprio 55%</v>
          </cell>
          <cell r="C328" t="str">
            <v>Consolidado</v>
          </cell>
          <cell r="D328" t="str">
            <v>Consolidado</v>
          </cell>
          <cell r="E328">
            <v>415334.15</v>
          </cell>
          <cell r="F328">
            <v>415334.15</v>
          </cell>
          <cell r="G328">
            <v>0</v>
          </cell>
          <cell r="H328">
            <v>0</v>
          </cell>
          <cell r="I328">
            <v>415334.15</v>
          </cell>
        </row>
        <row r="329">
          <cell r="B329" t="str">
            <v>LC 87/96 - MDE 5%</v>
          </cell>
          <cell r="C329" t="str">
            <v>Consolidado</v>
          </cell>
          <cell r="D329" t="str">
            <v>Consolidado</v>
          </cell>
          <cell r="E329">
            <v>37757.65</v>
          </cell>
          <cell r="F329">
            <v>37757.65</v>
          </cell>
          <cell r="G329">
            <v>0</v>
          </cell>
          <cell r="H329">
            <v>0</v>
          </cell>
          <cell r="I329">
            <v>37757.65</v>
          </cell>
        </row>
        <row r="330">
          <cell r="B330" t="str">
            <v>LC 87/96 - ASPS - 15%</v>
          </cell>
          <cell r="C330" t="str">
            <v>Consolidado</v>
          </cell>
          <cell r="D330" t="str">
            <v>Consolidado</v>
          </cell>
          <cell r="E330">
            <v>113272.95</v>
          </cell>
          <cell r="F330">
            <v>113272.95</v>
          </cell>
          <cell r="G330">
            <v>0</v>
          </cell>
          <cell r="H330">
            <v>0</v>
          </cell>
          <cell r="I330">
            <v>113272.95</v>
          </cell>
        </row>
        <row r="331">
          <cell r="B331" t="str">
            <v>LC 87/96 -  FUNDEB 20%</v>
          </cell>
          <cell r="C331" t="str">
            <v>Consolidado</v>
          </cell>
          <cell r="D331" t="str">
            <v>Consolidado</v>
          </cell>
          <cell r="E331">
            <v>151030.6</v>
          </cell>
          <cell r="F331">
            <v>151030.6</v>
          </cell>
          <cell r="G331">
            <v>0</v>
          </cell>
          <cell r="H331">
            <v>0</v>
          </cell>
          <cell r="I331">
            <v>151030.6</v>
          </cell>
        </row>
        <row r="332">
          <cell r="B332" t="str">
            <v>LC 87/96 - MDE 5%</v>
          </cell>
          <cell r="C332" t="str">
            <v>Consolidado</v>
          </cell>
          <cell r="D332" t="str">
            <v>Consolidado</v>
          </cell>
          <cell r="E332">
            <v>37757.65</v>
          </cell>
          <cell r="F332">
            <v>37757.65</v>
          </cell>
          <cell r="G332">
            <v>0</v>
          </cell>
          <cell r="H332">
            <v>0</v>
          </cell>
          <cell r="I332">
            <v>37757.65</v>
          </cell>
        </row>
        <row r="333">
          <cell r="B333" t="str">
            <v>OUTRAS TRANSFERENCIAS DA UNIÃO</v>
          </cell>
          <cell r="C333" t="str">
            <v>Consolidado</v>
          </cell>
          <cell r="D333" t="str">
            <v>Consolidado</v>
          </cell>
          <cell r="E333">
            <v>554017.65</v>
          </cell>
          <cell r="F333">
            <v>554017.65</v>
          </cell>
          <cell r="G333">
            <v>0</v>
          </cell>
          <cell r="H333">
            <v>0</v>
          </cell>
          <cell r="I333">
            <v>554017.65</v>
          </cell>
        </row>
        <row r="334">
          <cell r="B334" t="str">
            <v>Auxílio Financeiro - Esforço Exportação (MP nº 193/04)</v>
          </cell>
          <cell r="C334" t="str">
            <v>Consolidado</v>
          </cell>
          <cell r="D334" t="str">
            <v>Consolidado</v>
          </cell>
          <cell r="E334">
            <v>554017.65</v>
          </cell>
          <cell r="F334">
            <v>554017.65</v>
          </cell>
          <cell r="G334">
            <v>0</v>
          </cell>
          <cell r="H334">
            <v>0</v>
          </cell>
          <cell r="I334">
            <v>554017.65</v>
          </cell>
        </row>
        <row r="335">
          <cell r="B335" t="str">
            <v>TRANSFERÊNCIA DOS ESTADOS</v>
          </cell>
          <cell r="C335" t="str">
            <v>Consolidado</v>
          </cell>
          <cell r="D335" t="str">
            <v>Consolidado</v>
          </cell>
          <cell r="E335">
            <v>133979718</v>
          </cell>
          <cell r="F335">
            <v>133979718</v>
          </cell>
          <cell r="G335">
            <v>13377109.67</v>
          </cell>
          <cell r="H335">
            <v>13377109.67</v>
          </cell>
          <cell r="I335">
            <v>120602608.33</v>
          </cell>
        </row>
        <row r="336">
          <cell r="B336" t="str">
            <v>PARTICIPAÇÃO RECEITA ESTADO</v>
          </cell>
          <cell r="C336" t="str">
            <v>Consolidado</v>
          </cell>
          <cell r="D336" t="str">
            <v>Consolidado</v>
          </cell>
          <cell r="E336">
            <v>120126638</v>
          </cell>
          <cell r="F336">
            <v>120126638</v>
          </cell>
          <cell r="G336">
            <v>13377109.67</v>
          </cell>
          <cell r="H336">
            <v>13377109.67</v>
          </cell>
          <cell r="I336">
            <v>106749528.33</v>
          </cell>
        </row>
        <row r="337">
          <cell r="B337" t="str">
            <v>COTA-PARTE DO ICMS</v>
          </cell>
          <cell r="C337" t="str">
            <v>Consolidado</v>
          </cell>
          <cell r="D337" t="str">
            <v>Consolidado</v>
          </cell>
          <cell r="E337">
            <v>81422526</v>
          </cell>
          <cell r="F337">
            <v>81422526</v>
          </cell>
          <cell r="G337">
            <v>6501882.86</v>
          </cell>
          <cell r="H337">
            <v>6501882.86</v>
          </cell>
          <cell r="I337">
            <v>74920643.14</v>
          </cell>
        </row>
        <row r="338">
          <cell r="B338" t="str">
            <v>Cota-Parte do ICMS - Próprio 55%</v>
          </cell>
          <cell r="C338" t="str">
            <v>Consolidado</v>
          </cell>
          <cell r="D338" t="str">
            <v>Consolidado</v>
          </cell>
          <cell r="E338">
            <v>44787384.3</v>
          </cell>
          <cell r="F338">
            <v>44787384.3</v>
          </cell>
          <cell r="G338">
            <v>3576035.55</v>
          </cell>
          <cell r="H338">
            <v>3576035.55</v>
          </cell>
          <cell r="I338">
            <v>41211348.75</v>
          </cell>
        </row>
        <row r="339">
          <cell r="B339" t="str">
            <v>Cota-Parte do ICMS - MDE 5%</v>
          </cell>
          <cell r="C339" t="str">
            <v>Consolidado</v>
          </cell>
          <cell r="D339" t="str">
            <v>Consolidado</v>
          </cell>
          <cell r="E339">
            <v>4070571.3</v>
          </cell>
          <cell r="F339">
            <v>4070571.3</v>
          </cell>
          <cell r="G339">
            <v>325094.15</v>
          </cell>
          <cell r="H339">
            <v>325094.15</v>
          </cell>
          <cell r="I339">
            <v>3745477.15</v>
          </cell>
        </row>
        <row r="340">
          <cell r="B340" t="str">
            <v>Cota-Parte do ICMS - ASPS 15%</v>
          </cell>
          <cell r="C340" t="str">
            <v>Consolidado</v>
          </cell>
          <cell r="D340" t="str">
            <v>Consolidado</v>
          </cell>
          <cell r="E340">
            <v>12211713.9</v>
          </cell>
          <cell r="F340">
            <v>12211713.9</v>
          </cell>
          <cell r="G340">
            <v>975282.43</v>
          </cell>
          <cell r="H340">
            <v>975282.43</v>
          </cell>
          <cell r="I340">
            <v>11236431.47</v>
          </cell>
        </row>
        <row r="341">
          <cell r="B341" t="str">
            <v>Cota-Parte do ICMS - FUNDEB 20%</v>
          </cell>
          <cell r="C341" t="str">
            <v>Consolidado</v>
          </cell>
          <cell r="D341" t="str">
            <v>Consolidado</v>
          </cell>
          <cell r="E341">
            <v>16282285.2</v>
          </cell>
          <cell r="F341">
            <v>16282285.2</v>
          </cell>
          <cell r="G341">
            <v>1300376.58</v>
          </cell>
          <cell r="H341">
            <v>1300376.58</v>
          </cell>
          <cell r="I341">
            <v>14981908.62</v>
          </cell>
        </row>
        <row r="342">
          <cell r="B342" t="str">
            <v>Cota-Parte do ICMS - MDE 5%</v>
          </cell>
          <cell r="C342" t="str">
            <v>Consolidado</v>
          </cell>
          <cell r="D342" t="str">
            <v>Consolidado</v>
          </cell>
          <cell r="E342">
            <v>4070571.3</v>
          </cell>
          <cell r="F342">
            <v>4070571.3</v>
          </cell>
          <cell r="G342">
            <v>325094.15</v>
          </cell>
          <cell r="H342">
            <v>325094.15</v>
          </cell>
          <cell r="I342">
            <v>3745477.15</v>
          </cell>
        </row>
        <row r="343">
          <cell r="B343" t="str">
            <v>COTA-PARTE DO IPVA</v>
          </cell>
          <cell r="C343" t="str">
            <v>Consolidado</v>
          </cell>
          <cell r="D343" t="str">
            <v>Consolidado</v>
          </cell>
          <cell r="E343">
            <v>36595006</v>
          </cell>
          <cell r="F343">
            <v>36595006</v>
          </cell>
          <cell r="G343">
            <v>6619980.53</v>
          </cell>
          <cell r="H343">
            <v>6619980.53</v>
          </cell>
          <cell r="I343">
            <v>29975025.47</v>
          </cell>
        </row>
        <row r="344">
          <cell r="B344" t="str">
            <v>Cota-Parte do IPVA - Próprio 55%</v>
          </cell>
          <cell r="C344" t="str">
            <v>Consolidado</v>
          </cell>
          <cell r="D344" t="str">
            <v>Consolidado</v>
          </cell>
          <cell r="E344">
            <v>20127253.3</v>
          </cell>
          <cell r="F344">
            <v>20127253.3</v>
          </cell>
          <cell r="G344">
            <v>3640989.28</v>
          </cell>
          <cell r="H344">
            <v>3640989.28</v>
          </cell>
          <cell r="I344">
            <v>16486264.02</v>
          </cell>
        </row>
        <row r="345">
          <cell r="B345" t="str">
            <v>Cota-Parte do IPVA - MDE 5%</v>
          </cell>
          <cell r="C345" t="str">
            <v>Consolidado</v>
          </cell>
          <cell r="D345" t="str">
            <v>Consolidado</v>
          </cell>
          <cell r="E345">
            <v>1829750.3</v>
          </cell>
          <cell r="F345">
            <v>1829750.3</v>
          </cell>
          <cell r="G345">
            <v>330999.03</v>
          </cell>
          <cell r="H345">
            <v>330999.03</v>
          </cell>
          <cell r="I345">
            <v>1498751.27</v>
          </cell>
        </row>
        <row r="346">
          <cell r="B346" t="str">
            <v>Cota-Parte do IPVA - ASPS 15%</v>
          </cell>
          <cell r="C346" t="str">
            <v>Consolidado</v>
          </cell>
          <cell r="D346" t="str">
            <v>Consolidado</v>
          </cell>
          <cell r="E346">
            <v>5489250.9</v>
          </cell>
          <cell r="F346">
            <v>5489250.9</v>
          </cell>
          <cell r="G346">
            <v>992997.09</v>
          </cell>
          <cell r="H346">
            <v>992997.09</v>
          </cell>
          <cell r="I346">
            <v>4496253.81</v>
          </cell>
        </row>
        <row r="347">
          <cell r="B347" t="str">
            <v>Cota-Parte do IPVA - FUNDEB - 20%</v>
          </cell>
          <cell r="C347" t="str">
            <v>Consolidado</v>
          </cell>
          <cell r="D347" t="str">
            <v>Consolidado</v>
          </cell>
          <cell r="E347">
            <v>7319001.2</v>
          </cell>
          <cell r="F347">
            <v>7319001.2</v>
          </cell>
          <cell r="G347">
            <v>1323996.1</v>
          </cell>
          <cell r="H347">
            <v>1323996.1</v>
          </cell>
          <cell r="I347">
            <v>5995005.1</v>
          </cell>
        </row>
        <row r="348">
          <cell r="B348" t="str">
            <v>Cota-Parte do IPVA - MDE 5%</v>
          </cell>
          <cell r="C348" t="str">
            <v>Consolidado</v>
          </cell>
          <cell r="D348" t="str">
            <v>Consolidado</v>
          </cell>
          <cell r="E348">
            <v>1829750.3</v>
          </cell>
          <cell r="F348">
            <v>1829750.3</v>
          </cell>
          <cell r="G348">
            <v>330999.03</v>
          </cell>
          <cell r="H348">
            <v>330999.03</v>
          </cell>
          <cell r="I348">
            <v>1498751.27</v>
          </cell>
        </row>
        <row r="349">
          <cell r="B349" t="str">
            <v>COTA-PARTE DO IPI SOBRE EXPORTACAO</v>
          </cell>
          <cell r="C349" t="str">
            <v>Consolidado</v>
          </cell>
          <cell r="D349" t="str">
            <v>Consolidado</v>
          </cell>
          <cell r="E349">
            <v>1498277</v>
          </cell>
          <cell r="F349">
            <v>1498277</v>
          </cell>
          <cell r="G349">
            <v>132330.47</v>
          </cell>
          <cell r="H349">
            <v>132330.47</v>
          </cell>
          <cell r="I349">
            <v>1365946.53</v>
          </cell>
        </row>
        <row r="350">
          <cell r="B350" t="str">
            <v>Cota-Parte do IPI/Exportação - Próprio 55%</v>
          </cell>
          <cell r="C350" t="str">
            <v>Consolidado</v>
          </cell>
          <cell r="D350" t="str">
            <v>Consolidado</v>
          </cell>
          <cell r="E350">
            <v>824052.35</v>
          </cell>
          <cell r="F350">
            <v>824052.35</v>
          </cell>
          <cell r="G350">
            <v>72781.75</v>
          </cell>
          <cell r="H350">
            <v>72781.75</v>
          </cell>
          <cell r="I350">
            <v>751270.6</v>
          </cell>
        </row>
        <row r="351">
          <cell r="B351" t="str">
            <v>Cota-Parte do IPI/Exportação - MDE 5%</v>
          </cell>
          <cell r="C351" t="str">
            <v>Consolidado</v>
          </cell>
          <cell r="D351" t="str">
            <v>Consolidado</v>
          </cell>
          <cell r="E351">
            <v>74913.85</v>
          </cell>
          <cell r="F351">
            <v>74913.85</v>
          </cell>
          <cell r="G351">
            <v>6616.52</v>
          </cell>
          <cell r="H351">
            <v>6616.52</v>
          </cell>
          <cell r="I351">
            <v>68297.33</v>
          </cell>
        </row>
        <row r="352">
          <cell r="B352" t="str">
            <v>Cota parte do IPI/Exportação - ASPS 15%</v>
          </cell>
          <cell r="C352" t="str">
            <v>Consolidado</v>
          </cell>
          <cell r="D352" t="str">
            <v>Consolidado</v>
          </cell>
          <cell r="E352">
            <v>224741.55</v>
          </cell>
          <cell r="F352">
            <v>224741.55</v>
          </cell>
          <cell r="G352">
            <v>19849.58</v>
          </cell>
          <cell r="H352">
            <v>19849.58</v>
          </cell>
          <cell r="I352">
            <v>204891.97</v>
          </cell>
        </row>
        <row r="353">
          <cell r="B353" t="str">
            <v>Cota-Parte do IPI/Exportação - FUNDEB 20%</v>
          </cell>
          <cell r="C353" t="str">
            <v>Consolidado</v>
          </cell>
          <cell r="D353" t="str">
            <v>Consolidado</v>
          </cell>
          <cell r="E353">
            <v>299655.4</v>
          </cell>
          <cell r="F353">
            <v>299655.4</v>
          </cell>
          <cell r="G353">
            <v>26466.1</v>
          </cell>
          <cell r="H353">
            <v>26466.1</v>
          </cell>
          <cell r="I353">
            <v>273189.3</v>
          </cell>
        </row>
        <row r="354">
          <cell r="B354" t="str">
            <v>Cota-Parte do IPI/EXPORTAÇÃO - MDE 5%</v>
          </cell>
          <cell r="C354" t="str">
            <v>Consolidado</v>
          </cell>
          <cell r="D354" t="str">
            <v>Consolidado</v>
          </cell>
          <cell r="E354">
            <v>74913.85</v>
          </cell>
          <cell r="F354">
            <v>74913.85</v>
          </cell>
          <cell r="G354">
            <v>6616.52</v>
          </cell>
          <cell r="H354">
            <v>6616.52</v>
          </cell>
          <cell r="I354">
            <v>68297.33</v>
          </cell>
        </row>
        <row r="355">
          <cell r="B355" t="str">
            <v>Cota-Parte da Contribuição de Intervenção no Domínio Econômico - CIDE</v>
          </cell>
          <cell r="C355" t="str">
            <v>Consolidado</v>
          </cell>
          <cell r="D355" t="str">
            <v>Consolidado</v>
          </cell>
          <cell r="E355">
            <v>574750</v>
          </cell>
          <cell r="F355">
            <v>574750</v>
          </cell>
          <cell r="G355">
            <v>507.23</v>
          </cell>
          <cell r="H355">
            <v>507.23</v>
          </cell>
          <cell r="I355">
            <v>574242.77</v>
          </cell>
        </row>
        <row r="356">
          <cell r="B356" t="str">
            <v>OUTRAS PARTICIPAÇÕES NA RECEITA DOS ESTADOS</v>
          </cell>
          <cell r="C356" t="str">
            <v>Consolidado</v>
          </cell>
          <cell r="D356" t="str">
            <v>Consolidado</v>
          </cell>
          <cell r="E356">
            <v>36079</v>
          </cell>
          <cell r="F356">
            <v>36079</v>
          </cell>
          <cell r="G356">
            <v>122408.58</v>
          </cell>
          <cell r="H356">
            <v>122408.58</v>
          </cell>
          <cell r="I356">
            <v>-86329.58</v>
          </cell>
        </row>
        <row r="357">
          <cell r="B357" t="str">
            <v>Cota Parte do  Antigo  ITCD (CF 67)</v>
          </cell>
          <cell r="C357" t="str">
            <v>Consolidado</v>
          </cell>
          <cell r="D357" t="str">
            <v>Consolidado</v>
          </cell>
          <cell r="E357">
            <v>36079</v>
          </cell>
          <cell r="F357">
            <v>36079</v>
          </cell>
          <cell r="G357">
            <v>122408.58</v>
          </cell>
          <cell r="H357">
            <v>122408.58</v>
          </cell>
          <cell r="I357">
            <v>-86329.58</v>
          </cell>
        </row>
        <row r="358">
          <cell r="B358" t="str">
            <v>TRANSFERENCIAS DE RECURSOS DO ESTADO P/PROGRAMAS DE SAÚDE- REPASSE FUNDO A FUNDO</v>
          </cell>
          <cell r="C358" t="str">
            <v>Consolidado</v>
          </cell>
          <cell r="D358" t="str">
            <v>Consolidado</v>
          </cell>
          <cell r="E358">
            <v>13853080</v>
          </cell>
          <cell r="F358">
            <v>13853080</v>
          </cell>
          <cell r="G358">
            <v>0</v>
          </cell>
          <cell r="H358">
            <v>0</v>
          </cell>
          <cell r="I358">
            <v>13853080</v>
          </cell>
        </row>
        <row r="359">
          <cell r="B359" t="str">
            <v>Programas Farmácia Básica</v>
          </cell>
          <cell r="C359" t="str">
            <v>Consolidado</v>
          </cell>
          <cell r="D359" t="str">
            <v>Consolidado</v>
          </cell>
          <cell r="E359">
            <v>642037</v>
          </cell>
          <cell r="F359">
            <v>642037</v>
          </cell>
          <cell r="G359">
            <v>0</v>
          </cell>
          <cell r="H359">
            <v>0</v>
          </cell>
          <cell r="I359">
            <v>642037</v>
          </cell>
        </row>
        <row r="360">
          <cell r="B360" t="str">
            <v>Saúde Bucal</v>
          </cell>
          <cell r="C360" t="str">
            <v>Consolidado</v>
          </cell>
          <cell r="D360" t="str">
            <v>Consolidado</v>
          </cell>
          <cell r="E360">
            <v>42000</v>
          </cell>
          <cell r="F360">
            <v>42000</v>
          </cell>
          <cell r="G360">
            <v>0</v>
          </cell>
          <cell r="H360">
            <v>0</v>
          </cell>
          <cell r="I360">
            <v>42000</v>
          </cell>
        </row>
        <row r="361">
          <cell r="B361" t="str">
            <v>CEO - Centro de Especialidade Odontológica</v>
          </cell>
          <cell r="C361" t="str">
            <v>Consolidado</v>
          </cell>
          <cell r="D361" t="str">
            <v>Consolidado</v>
          </cell>
          <cell r="E361">
            <v>29700</v>
          </cell>
          <cell r="F361">
            <v>29700</v>
          </cell>
          <cell r="G361">
            <v>0</v>
          </cell>
          <cell r="H361">
            <v>0</v>
          </cell>
          <cell r="I361">
            <v>29700</v>
          </cell>
        </row>
        <row r="362">
          <cell r="B362" t="str">
            <v>Município Resolve</v>
          </cell>
          <cell r="C362" t="str">
            <v>Consolidado</v>
          </cell>
          <cell r="D362" t="str">
            <v>Consolidado</v>
          </cell>
          <cell r="E362">
            <v>20000</v>
          </cell>
          <cell r="F362">
            <v>20000</v>
          </cell>
          <cell r="G362">
            <v>0</v>
          </cell>
          <cell r="H362">
            <v>0</v>
          </cell>
          <cell r="I362">
            <v>20000</v>
          </cell>
        </row>
        <row r="363">
          <cell r="B363" t="str">
            <v>Vigilância Sanitária -  Estado</v>
          </cell>
          <cell r="C363" t="str">
            <v>Consolidado</v>
          </cell>
          <cell r="D363" t="str">
            <v>Consolidado</v>
          </cell>
          <cell r="E363">
            <v>37722</v>
          </cell>
          <cell r="F363">
            <v>37722</v>
          </cell>
          <cell r="G363">
            <v>0</v>
          </cell>
          <cell r="H363">
            <v>0</v>
          </cell>
          <cell r="I363">
            <v>37722</v>
          </cell>
        </row>
        <row r="364">
          <cell r="B364" t="str">
            <v>Programa PSF</v>
          </cell>
          <cell r="C364" t="str">
            <v>Consolidado</v>
          </cell>
          <cell r="D364" t="str">
            <v>Consolidado</v>
          </cell>
          <cell r="E364">
            <v>672000</v>
          </cell>
          <cell r="F364">
            <v>672000</v>
          </cell>
          <cell r="G364">
            <v>0</v>
          </cell>
          <cell r="H364">
            <v>0</v>
          </cell>
          <cell r="I364">
            <v>672000</v>
          </cell>
        </row>
        <row r="365">
          <cell r="B365" t="str">
            <v>Gestão Básica - Município Resolve</v>
          </cell>
          <cell r="C365" t="str">
            <v>Consolidado</v>
          </cell>
          <cell r="D365" t="str">
            <v>Consolidado</v>
          </cell>
          <cell r="E365">
            <v>20000</v>
          </cell>
          <cell r="F365">
            <v>20000</v>
          </cell>
          <cell r="G365">
            <v>0</v>
          </cell>
          <cell r="H365">
            <v>0</v>
          </cell>
          <cell r="I365">
            <v>20000</v>
          </cell>
        </row>
        <row r="366">
          <cell r="B366" t="str">
            <v>Gestão Plena - Município Resolve</v>
          </cell>
          <cell r="C366" t="str">
            <v>Consolidado</v>
          </cell>
          <cell r="D366" t="str">
            <v>Consolidado</v>
          </cell>
          <cell r="E366">
            <v>20000</v>
          </cell>
          <cell r="F366">
            <v>20000</v>
          </cell>
          <cell r="G366">
            <v>0</v>
          </cell>
          <cell r="H366">
            <v>0</v>
          </cell>
          <cell r="I366">
            <v>20000</v>
          </cell>
        </row>
        <row r="367">
          <cell r="B367" t="str">
            <v>Inverno Gaúcho - Município Resolve</v>
          </cell>
          <cell r="C367" t="str">
            <v>Consolidado</v>
          </cell>
          <cell r="D367" t="str">
            <v>Consolidado</v>
          </cell>
          <cell r="E367">
            <v>45000</v>
          </cell>
          <cell r="F367">
            <v>45000</v>
          </cell>
          <cell r="G367">
            <v>0</v>
          </cell>
          <cell r="H367">
            <v>0</v>
          </cell>
          <cell r="I367">
            <v>45000</v>
          </cell>
        </row>
        <row r="368">
          <cell r="B368" t="str">
            <v>Verão Gaúcho</v>
          </cell>
          <cell r="C368" t="str">
            <v>Consolidado</v>
          </cell>
          <cell r="D368" t="str">
            <v>Consolidado</v>
          </cell>
          <cell r="E368">
            <v>62686</v>
          </cell>
          <cell r="F368">
            <v>62686</v>
          </cell>
          <cell r="G368">
            <v>0</v>
          </cell>
          <cell r="H368">
            <v>0</v>
          </cell>
          <cell r="I368">
            <v>62686</v>
          </cell>
        </row>
        <row r="369">
          <cell r="B369" t="str">
            <v>Vigilância em Saúde - Trabalhador</v>
          </cell>
          <cell r="C369" t="str">
            <v>Consolidado</v>
          </cell>
          <cell r="D369" t="str">
            <v>Consolidado</v>
          </cell>
          <cell r="E369">
            <v>540000</v>
          </cell>
          <cell r="F369">
            <v>540000</v>
          </cell>
          <cell r="G369">
            <v>0</v>
          </cell>
          <cell r="H369">
            <v>0</v>
          </cell>
          <cell r="I369">
            <v>540000</v>
          </cell>
        </row>
        <row r="370">
          <cell r="B370" t="str">
            <v>Programa Estruturante Saúde perto de Você</v>
          </cell>
          <cell r="C370" t="str">
            <v>Consolidado</v>
          </cell>
          <cell r="D370" t="str">
            <v>Consolidado</v>
          </cell>
          <cell r="E370">
            <v>4121904</v>
          </cell>
          <cell r="F370">
            <v>4121904</v>
          </cell>
          <cell r="G370">
            <v>0</v>
          </cell>
          <cell r="H370">
            <v>0</v>
          </cell>
          <cell r="I370">
            <v>4121904</v>
          </cell>
        </row>
        <row r="371">
          <cell r="B371" t="str">
            <v>Projeto Salvar</v>
          </cell>
          <cell r="C371" t="str">
            <v>Consolidado</v>
          </cell>
          <cell r="D371" t="str">
            <v>Consolidado</v>
          </cell>
          <cell r="E371">
            <v>3012039</v>
          </cell>
          <cell r="F371">
            <v>3012039</v>
          </cell>
          <cell r="G371">
            <v>0</v>
          </cell>
          <cell r="H371">
            <v>0</v>
          </cell>
          <cell r="I371">
            <v>3012039</v>
          </cell>
        </row>
        <row r="372">
          <cell r="B372" t="str">
            <v>Diabetes Mellitus - Resolução 043/2010-CIB-RS</v>
          </cell>
          <cell r="C372" t="str">
            <v>Consolidado</v>
          </cell>
          <cell r="D372" t="str">
            <v>Consolidado</v>
          </cell>
          <cell r="E372">
            <v>172590</v>
          </cell>
          <cell r="F372">
            <v>172590</v>
          </cell>
          <cell r="G372">
            <v>0</v>
          </cell>
          <cell r="H372">
            <v>0</v>
          </cell>
          <cell r="I372">
            <v>172590</v>
          </cell>
        </row>
        <row r="373">
          <cell r="B373" t="str">
            <v>Incentivo Gestão Básica Estadual</v>
          </cell>
          <cell r="C373" t="str">
            <v>Consolidado</v>
          </cell>
          <cell r="D373" t="str">
            <v>Consolidado</v>
          </cell>
          <cell r="E373">
            <v>422430</v>
          </cell>
          <cell r="F373">
            <v>422430</v>
          </cell>
          <cell r="G373">
            <v>0</v>
          </cell>
          <cell r="H373">
            <v>0</v>
          </cell>
          <cell r="I373">
            <v>422430</v>
          </cell>
        </row>
        <row r="374">
          <cell r="B374" t="str">
            <v>Incentivo de Implantação de UTI Neonatal HUSFP</v>
          </cell>
          <cell r="C374" t="str">
            <v>Consolidado</v>
          </cell>
          <cell r="D374" t="str">
            <v>Consolidado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B375" t="str">
            <v>Custeio dos Centros de Atenção Psicossocial</v>
          </cell>
          <cell r="C375" t="str">
            <v>Consolidado</v>
          </cell>
          <cell r="D375" t="str">
            <v>Consolidado</v>
          </cell>
          <cell r="E375">
            <v>1092408</v>
          </cell>
          <cell r="F375">
            <v>1092408</v>
          </cell>
          <cell r="G375">
            <v>0</v>
          </cell>
          <cell r="H375">
            <v>0</v>
          </cell>
          <cell r="I375">
            <v>1092408</v>
          </cell>
        </row>
        <row r="376">
          <cell r="B376" t="str">
            <v>Atenção Integral à Saúde da População Prisional</v>
          </cell>
          <cell r="C376" t="str">
            <v>Consolidado</v>
          </cell>
          <cell r="D376" t="str">
            <v>Consolidado</v>
          </cell>
          <cell r="E376">
            <v>164564</v>
          </cell>
          <cell r="F376">
            <v>164564</v>
          </cell>
          <cell r="G376">
            <v>0</v>
          </cell>
          <cell r="H376">
            <v>0</v>
          </cell>
          <cell r="I376">
            <v>164564</v>
          </cell>
        </row>
        <row r="377">
          <cell r="B377" t="str">
            <v>Primeira Infância Melhor - PIM</v>
          </cell>
          <cell r="C377" t="str">
            <v>Consolidado</v>
          </cell>
          <cell r="D377" t="str">
            <v>Consolidado</v>
          </cell>
          <cell r="E377">
            <v>936000</v>
          </cell>
          <cell r="F377">
            <v>936000</v>
          </cell>
          <cell r="G377">
            <v>0</v>
          </cell>
          <cell r="H377">
            <v>0</v>
          </cell>
          <cell r="I377">
            <v>936000</v>
          </cell>
        </row>
        <row r="378">
          <cell r="B378" t="str">
            <v>Custeio dos Serviços de Saúde Prestados pelo Hospital Pronto Socorro</v>
          </cell>
          <cell r="C378" t="str">
            <v>Consolidado</v>
          </cell>
          <cell r="D378" t="str">
            <v>Consolidado</v>
          </cell>
          <cell r="E378">
            <v>1800000</v>
          </cell>
          <cell r="F378">
            <v>1800000</v>
          </cell>
          <cell r="G378">
            <v>0</v>
          </cell>
          <cell r="H378">
            <v>0</v>
          </cell>
          <cell r="I378">
            <v>1800000</v>
          </cell>
        </row>
        <row r="379">
          <cell r="B379" t="str">
            <v>Incentivo as Equipes de Saúde Bucal - PSF</v>
          </cell>
          <cell r="C379" t="str">
            <v>Consolidado</v>
          </cell>
          <cell r="D379" t="str">
            <v>Consolidado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B380" t="str">
            <v>Unidade de Pronto Atendimento - FES</v>
          </cell>
          <cell r="C380" t="str">
            <v>Consolidado</v>
          </cell>
          <cell r="D380" t="str">
            <v>Consolidado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B381" t="str">
            <v>TRASNFERENCIAS MULTIGOVERNAMENTAIS</v>
          </cell>
          <cell r="C381" t="str">
            <v>Consolidado</v>
          </cell>
          <cell r="D381" t="str">
            <v>Consolidado</v>
          </cell>
          <cell r="E381">
            <v>80000000</v>
          </cell>
          <cell r="F381">
            <v>80000000</v>
          </cell>
          <cell r="G381">
            <v>8940859.84</v>
          </cell>
          <cell r="H381">
            <v>8940859.84</v>
          </cell>
          <cell r="I381">
            <v>71059140.16</v>
          </cell>
        </row>
        <row r="382">
          <cell r="B382" t="str">
            <v>Transferências de Recursos do FUNDEB</v>
          </cell>
          <cell r="C382" t="str">
            <v>Consolidado</v>
          </cell>
          <cell r="D382" t="str">
            <v>Consolidado</v>
          </cell>
          <cell r="E382">
            <v>80000000</v>
          </cell>
          <cell r="F382">
            <v>80000000</v>
          </cell>
          <cell r="G382">
            <v>8940859.84</v>
          </cell>
          <cell r="H382">
            <v>8940859.84</v>
          </cell>
          <cell r="I382">
            <v>71059140.16</v>
          </cell>
        </row>
        <row r="383">
          <cell r="B383" t="str">
            <v>TRANSFERENCIAS DE INSTITUIÇÕES PRIVADAS</v>
          </cell>
          <cell r="C383" t="str">
            <v>Consolidado</v>
          </cell>
          <cell r="D383" t="str">
            <v>Consolidado</v>
          </cell>
          <cell r="E383">
            <v>385000</v>
          </cell>
          <cell r="F383">
            <v>385000</v>
          </cell>
          <cell r="G383">
            <v>51411</v>
          </cell>
          <cell r="H383">
            <v>51411</v>
          </cell>
          <cell r="I383">
            <v>333589</v>
          </cell>
        </row>
        <row r="384">
          <cell r="B384" t="str">
            <v>Contribuição do Fundo Municipal dos Direitos da Criança e Adolescente</v>
          </cell>
          <cell r="C384" t="str">
            <v>Consolidado</v>
          </cell>
          <cell r="D384" t="str">
            <v>Consolidado</v>
          </cell>
          <cell r="E384">
            <v>385000</v>
          </cell>
          <cell r="F384">
            <v>385000</v>
          </cell>
          <cell r="G384">
            <v>51411</v>
          </cell>
          <cell r="H384">
            <v>51411</v>
          </cell>
          <cell r="I384">
            <v>333589</v>
          </cell>
        </row>
        <row r="385">
          <cell r="B385" t="str">
            <v>TRANSFERÊNCIAS DE CONVÊNIOS</v>
          </cell>
          <cell r="C385" t="str">
            <v>Consolidado</v>
          </cell>
          <cell r="D385" t="str">
            <v>Consolidado</v>
          </cell>
          <cell r="E385">
            <v>12808812</v>
          </cell>
          <cell r="F385">
            <v>12808812</v>
          </cell>
          <cell r="G385">
            <v>59481.38</v>
          </cell>
          <cell r="H385">
            <v>59481.38</v>
          </cell>
          <cell r="I385">
            <v>12749330.62</v>
          </cell>
        </row>
        <row r="386">
          <cell r="B386" t="str">
            <v>TRANSFERÊNCIAS DE CONVÊNIOS DA UNIÃO E DE SUAS ENTIDADES</v>
          </cell>
          <cell r="C386" t="str">
            <v>Consolidado</v>
          </cell>
          <cell r="D386" t="str">
            <v>Consolidado</v>
          </cell>
          <cell r="E386">
            <v>11936712</v>
          </cell>
          <cell r="F386">
            <v>11936712</v>
          </cell>
          <cell r="G386">
            <v>59481.38</v>
          </cell>
          <cell r="H386">
            <v>59481.38</v>
          </cell>
          <cell r="I386">
            <v>11877230.62</v>
          </cell>
        </row>
        <row r="387">
          <cell r="B387" t="str">
            <v>OUTRAS TRANSFERENCIAS DE CONVENIOS DA UNIAO</v>
          </cell>
          <cell r="C387" t="str">
            <v>Consolidado</v>
          </cell>
          <cell r="D387" t="str">
            <v>Consolidado</v>
          </cell>
          <cell r="E387">
            <v>11936712</v>
          </cell>
          <cell r="F387">
            <v>11936712</v>
          </cell>
          <cell r="G387">
            <v>59481.38</v>
          </cell>
          <cell r="H387">
            <v>59481.38</v>
          </cell>
          <cell r="I387">
            <v>11877230.62</v>
          </cell>
        </row>
        <row r="388">
          <cell r="B388" t="str">
            <v>OUTRAS CONVENIOS UNIÃO</v>
          </cell>
          <cell r="C388" t="str">
            <v>Consolidado</v>
          </cell>
          <cell r="D388" t="str">
            <v>Consolidado</v>
          </cell>
          <cell r="E388">
            <v>11936712</v>
          </cell>
          <cell r="F388">
            <v>11936712</v>
          </cell>
          <cell r="G388">
            <v>59481.38</v>
          </cell>
          <cell r="H388">
            <v>59481.38</v>
          </cell>
          <cell r="I388">
            <v>11877230.62</v>
          </cell>
        </row>
        <row r="389">
          <cell r="B389" t="str">
            <v>Convênio Lei nº 7525</v>
          </cell>
          <cell r="C389" t="str">
            <v>Consolidado</v>
          </cell>
          <cell r="D389" t="str">
            <v>Consolidado</v>
          </cell>
          <cell r="E389">
            <v>770614</v>
          </cell>
          <cell r="F389">
            <v>770614</v>
          </cell>
          <cell r="G389">
            <v>59481.38</v>
          </cell>
          <cell r="H389">
            <v>59481.38</v>
          </cell>
          <cell r="I389">
            <v>711132.62</v>
          </cell>
        </row>
        <row r="390">
          <cell r="B390" t="str">
            <v>Apoio à Agricultura Familiar - Contrato 0168183-40/04</v>
          </cell>
          <cell r="C390" t="str">
            <v>Consolidado</v>
          </cell>
          <cell r="D390" t="str">
            <v>Consolidado</v>
          </cell>
          <cell r="E390">
            <v>68500</v>
          </cell>
          <cell r="F390">
            <v>68500</v>
          </cell>
          <cell r="G390">
            <v>0</v>
          </cell>
          <cell r="H390">
            <v>0</v>
          </cell>
          <cell r="I390">
            <v>68500</v>
          </cell>
        </row>
        <row r="391">
          <cell r="B391" t="str">
            <v>Apoio à Agricultura Familiar - Contrato 0178846-65/05</v>
          </cell>
          <cell r="C391" t="str">
            <v>Consolidado</v>
          </cell>
          <cell r="D391" t="str">
            <v>Consolidado</v>
          </cell>
          <cell r="E391">
            <v>58500</v>
          </cell>
          <cell r="F391">
            <v>58500</v>
          </cell>
          <cell r="G391">
            <v>0</v>
          </cell>
          <cell r="H391">
            <v>0</v>
          </cell>
          <cell r="I391">
            <v>58500</v>
          </cell>
        </row>
        <row r="392">
          <cell r="B392" t="str">
            <v>Apoio à Agricultura Familiar - Contrato 0193688-68/06</v>
          </cell>
          <cell r="C392" t="str">
            <v>Consolidado</v>
          </cell>
          <cell r="D392" t="str">
            <v>Consolidado</v>
          </cell>
          <cell r="E392">
            <v>45500</v>
          </cell>
          <cell r="F392">
            <v>45500</v>
          </cell>
          <cell r="G392">
            <v>0</v>
          </cell>
          <cell r="H392">
            <v>0</v>
          </cell>
          <cell r="I392">
            <v>45500</v>
          </cell>
        </row>
        <row r="393">
          <cell r="B393" t="str">
            <v>Programa de Sinalização Turística no Município de Pelotas</v>
          </cell>
          <cell r="C393" t="str">
            <v>Consolidado</v>
          </cell>
          <cell r="D393" t="str">
            <v>Consolidado</v>
          </cell>
          <cell r="E393">
            <v>185000</v>
          </cell>
          <cell r="F393">
            <v>185000</v>
          </cell>
          <cell r="G393">
            <v>0</v>
          </cell>
          <cell r="H393">
            <v>0</v>
          </cell>
          <cell r="I393">
            <v>185000</v>
          </cell>
        </row>
        <row r="394">
          <cell r="B394" t="str">
            <v>Programa Qualificação do Espaço Público</v>
          </cell>
          <cell r="C394" t="str">
            <v>Consolidado</v>
          </cell>
          <cell r="D394" t="str">
            <v>Consolidado</v>
          </cell>
          <cell r="E394">
            <v>225000</v>
          </cell>
          <cell r="F394">
            <v>225000</v>
          </cell>
          <cell r="G394">
            <v>0</v>
          </cell>
          <cell r="H394">
            <v>0</v>
          </cell>
          <cell r="I394">
            <v>225000</v>
          </cell>
        </row>
        <row r="395">
          <cell r="B395" t="str">
            <v>Qualificação do Espaço Público Prática de Esportes - Contrato 01</v>
          </cell>
          <cell r="C395" t="str">
            <v>Consolidado</v>
          </cell>
          <cell r="D395" t="str">
            <v>Consolidado</v>
          </cell>
          <cell r="E395">
            <v>195000</v>
          </cell>
          <cell r="F395">
            <v>195000</v>
          </cell>
          <cell r="G395">
            <v>0</v>
          </cell>
          <cell r="H395">
            <v>0</v>
          </cell>
          <cell r="I395">
            <v>195000</v>
          </cell>
        </row>
        <row r="396">
          <cell r="B396" t="str">
            <v>Qualificação do Espaço Público Prática de Esportes - Contrato 02</v>
          </cell>
          <cell r="C396" t="str">
            <v>Consolidado</v>
          </cell>
          <cell r="D396" t="str">
            <v>Consolidado</v>
          </cell>
          <cell r="E396">
            <v>195000</v>
          </cell>
          <cell r="F396">
            <v>195000</v>
          </cell>
          <cell r="G396">
            <v>0</v>
          </cell>
          <cell r="H396">
            <v>0</v>
          </cell>
          <cell r="I396">
            <v>195000</v>
          </cell>
        </row>
        <row r="397">
          <cell r="B397" t="str">
            <v>Qualificação  do Espaço Público Prática de Esportes - Contrato 03</v>
          </cell>
          <cell r="C397" t="str">
            <v>Consolidado</v>
          </cell>
          <cell r="D397" t="str">
            <v>Consolidado</v>
          </cell>
          <cell r="E397">
            <v>243750</v>
          </cell>
          <cell r="F397">
            <v>243750</v>
          </cell>
          <cell r="G397">
            <v>0</v>
          </cell>
          <cell r="H397">
            <v>0</v>
          </cell>
          <cell r="I397">
            <v>243750</v>
          </cell>
        </row>
        <row r="398">
          <cell r="B398" t="str">
            <v>Construção de Centro de Treinamento Esportivo</v>
          </cell>
          <cell r="C398" t="str">
            <v>Consolidado</v>
          </cell>
          <cell r="D398" t="str">
            <v>Consolidado</v>
          </cell>
          <cell r="E398">
            <v>195000</v>
          </cell>
          <cell r="F398">
            <v>195000</v>
          </cell>
          <cell r="G398">
            <v>0</v>
          </cell>
          <cell r="H398">
            <v>0</v>
          </cell>
          <cell r="I398">
            <v>195000</v>
          </cell>
        </row>
        <row r="399">
          <cell r="B399" t="str">
            <v>Pavimentação Asfáltica Distrito Industrial - EMENDA UNIÃO</v>
          </cell>
          <cell r="C399" t="str">
            <v>Consolidado</v>
          </cell>
          <cell r="D399" t="str">
            <v>Consolidado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B400" t="str">
            <v>Construção Centro Treinamento Esportivo Colégio Pelotense</v>
          </cell>
          <cell r="C400" t="str">
            <v>Consolidado</v>
          </cell>
          <cell r="D400" t="str">
            <v>Consolidado</v>
          </cell>
          <cell r="E400">
            <v>195000</v>
          </cell>
          <cell r="F400">
            <v>195000</v>
          </cell>
          <cell r="G400">
            <v>0</v>
          </cell>
          <cell r="H400">
            <v>0</v>
          </cell>
          <cell r="I400">
            <v>195000</v>
          </cell>
        </row>
        <row r="401">
          <cell r="B401" t="str">
            <v>Divulgando Pelotas</v>
          </cell>
          <cell r="C401" t="str">
            <v>Consolidado</v>
          </cell>
          <cell r="D401" t="str">
            <v>Consolidado</v>
          </cell>
          <cell r="E401">
            <v>150000</v>
          </cell>
          <cell r="F401">
            <v>150000</v>
          </cell>
          <cell r="G401">
            <v>0</v>
          </cell>
          <cell r="H401">
            <v>0</v>
          </cell>
          <cell r="I401">
            <v>150000</v>
          </cell>
        </row>
        <row r="402">
          <cell r="B402" t="str">
            <v>Adaptação do Predio do Areal p/Implantação do Parque Tecnológica - EMENDA UNIÃO</v>
          </cell>
          <cell r="C402" t="str">
            <v>Consolidado</v>
          </cell>
          <cell r="D402" t="str">
            <v>Consolidado</v>
          </cell>
          <cell r="E402">
            <v>3618338</v>
          </cell>
          <cell r="F402">
            <v>3618338</v>
          </cell>
          <cell r="G402">
            <v>0</v>
          </cell>
          <cell r="H402">
            <v>0</v>
          </cell>
          <cell r="I402">
            <v>3618338</v>
          </cell>
        </row>
        <row r="403">
          <cell r="B403" t="str">
            <v>Revitalização de Praças - EMENDA UNIÃO</v>
          </cell>
          <cell r="C403" t="str">
            <v>Consolidado</v>
          </cell>
          <cell r="D403" t="str">
            <v>Consolidado</v>
          </cell>
          <cell r="E403">
            <v>97500</v>
          </cell>
          <cell r="F403">
            <v>97500</v>
          </cell>
          <cell r="G403">
            <v>0</v>
          </cell>
          <cell r="H403">
            <v>0</v>
          </cell>
          <cell r="I403">
            <v>97500</v>
          </cell>
        </row>
        <row r="404">
          <cell r="B404" t="str">
            <v>Pavimentação de Vias Transporte Coletivo</v>
          </cell>
          <cell r="C404" t="str">
            <v>Consolidado</v>
          </cell>
          <cell r="D404" t="str">
            <v>Consolidado</v>
          </cell>
          <cell r="E404">
            <v>767000</v>
          </cell>
          <cell r="F404">
            <v>767000</v>
          </cell>
          <cell r="G404">
            <v>0</v>
          </cell>
          <cell r="H404">
            <v>0</v>
          </cell>
          <cell r="I404">
            <v>767000</v>
          </cell>
        </row>
        <row r="405">
          <cell r="B405" t="str">
            <v>Equipamentos para Guarda Municipal</v>
          </cell>
          <cell r="C405" t="str">
            <v>Consolidado</v>
          </cell>
          <cell r="D405" t="str">
            <v>Consolidado</v>
          </cell>
          <cell r="E405">
            <v>100000</v>
          </cell>
          <cell r="F405">
            <v>100000</v>
          </cell>
          <cell r="G405">
            <v>0</v>
          </cell>
          <cell r="H405">
            <v>0</v>
          </cell>
          <cell r="I405">
            <v>100000</v>
          </cell>
        </row>
        <row r="406">
          <cell r="B406" t="str">
            <v>Pavimentação da Av.Fernando Osório - Convenio Ministerio das Cidades</v>
          </cell>
          <cell r="C406" t="str">
            <v>Consolidado</v>
          </cell>
          <cell r="D406" t="str">
            <v>Consolidado</v>
          </cell>
          <cell r="E406">
            <v>295300</v>
          </cell>
          <cell r="F406">
            <v>295300</v>
          </cell>
          <cell r="G406">
            <v>0</v>
          </cell>
          <cell r="H406">
            <v>0</v>
          </cell>
          <cell r="I406">
            <v>295300</v>
          </cell>
        </row>
        <row r="407">
          <cell r="B407" t="str">
            <v>Pavimentação da Rua Dr.Romano - Convenio Ministerio das Cidades</v>
          </cell>
          <cell r="C407" t="str">
            <v>Consolidado</v>
          </cell>
          <cell r="D407" t="str">
            <v>Consolidado</v>
          </cell>
          <cell r="E407">
            <v>98200</v>
          </cell>
          <cell r="F407">
            <v>98200</v>
          </cell>
          <cell r="G407">
            <v>0</v>
          </cell>
          <cell r="H407">
            <v>0</v>
          </cell>
          <cell r="I407">
            <v>98200</v>
          </cell>
        </row>
        <row r="408">
          <cell r="B408" t="str">
            <v>Praça dos Esportes e da Cultura</v>
          </cell>
          <cell r="C408" t="str">
            <v>Consolidado</v>
          </cell>
          <cell r="D408" t="str">
            <v>Consolidado</v>
          </cell>
          <cell r="E408">
            <v>2005160</v>
          </cell>
          <cell r="F408">
            <v>2005160</v>
          </cell>
          <cell r="G408">
            <v>0</v>
          </cell>
          <cell r="H408">
            <v>0</v>
          </cell>
          <cell r="I408">
            <v>2005160</v>
          </cell>
        </row>
        <row r="409">
          <cell r="B409" t="str">
            <v>Aquisição de Patrulha Agrícola</v>
          </cell>
          <cell r="C409" t="str">
            <v>Consolidado</v>
          </cell>
          <cell r="D409" t="str">
            <v>Consolidado</v>
          </cell>
          <cell r="E409">
            <v>195000</v>
          </cell>
          <cell r="F409">
            <v>195000</v>
          </cell>
          <cell r="G409">
            <v>0</v>
          </cell>
          <cell r="H409">
            <v>0</v>
          </cell>
          <cell r="I409">
            <v>195000</v>
          </cell>
        </row>
        <row r="410">
          <cell r="B410" t="str">
            <v>Revitalização da Praça Farroupilha - Emenda Parlamentar</v>
          </cell>
          <cell r="C410" t="str">
            <v>Consolidado</v>
          </cell>
          <cell r="D410" t="str">
            <v>Consolidado</v>
          </cell>
          <cell r="E410">
            <v>292500</v>
          </cell>
          <cell r="F410">
            <v>292500</v>
          </cell>
          <cell r="G410">
            <v>0</v>
          </cell>
          <cell r="H410">
            <v>0</v>
          </cell>
          <cell r="I410">
            <v>292500</v>
          </cell>
        </row>
        <row r="411">
          <cell r="B411" t="str">
            <v>Esgotamento Sanitário - Emenda Parlamentar</v>
          </cell>
          <cell r="C411" t="str">
            <v>Consolidado</v>
          </cell>
          <cell r="D411" t="str">
            <v>Consolidado</v>
          </cell>
          <cell r="E411">
            <v>245850</v>
          </cell>
          <cell r="F411">
            <v>245850</v>
          </cell>
          <cell r="G411">
            <v>0</v>
          </cell>
          <cell r="H411">
            <v>0</v>
          </cell>
          <cell r="I411">
            <v>245850</v>
          </cell>
        </row>
        <row r="412">
          <cell r="B412" t="str">
            <v>Construção de Ginásio de Esportes- Contrato 0366955-88</v>
          </cell>
          <cell r="C412" t="str">
            <v>Consolidado</v>
          </cell>
          <cell r="D412" t="str">
            <v>Consolidado</v>
          </cell>
          <cell r="E412">
            <v>1500000</v>
          </cell>
          <cell r="F412">
            <v>1500000</v>
          </cell>
          <cell r="G412">
            <v>0</v>
          </cell>
          <cell r="H412">
            <v>0</v>
          </cell>
          <cell r="I412">
            <v>1500000</v>
          </cell>
        </row>
        <row r="413">
          <cell r="B413" t="str">
            <v>Construção de Quadra Esportiva- Contrato 0371562-30</v>
          </cell>
          <cell r="C413" t="str">
            <v>Consolidado</v>
          </cell>
          <cell r="D413" t="str">
            <v>Consolidado</v>
          </cell>
          <cell r="E413">
            <v>195000</v>
          </cell>
          <cell r="F413">
            <v>195000</v>
          </cell>
          <cell r="G413">
            <v>0</v>
          </cell>
          <cell r="H413">
            <v>0</v>
          </cell>
          <cell r="I413">
            <v>195000</v>
          </cell>
        </row>
        <row r="414">
          <cell r="B414" t="str">
            <v>TRANSF.CONVÊNIOS ESTADO, DISTRITO FEDERAL E DE SUAS ENTIDADES</v>
          </cell>
          <cell r="C414" t="str">
            <v>Consolidado</v>
          </cell>
          <cell r="D414" t="str">
            <v>Consolidado</v>
          </cell>
          <cell r="E414">
            <v>872100</v>
          </cell>
          <cell r="F414">
            <v>872100</v>
          </cell>
          <cell r="G414">
            <v>0</v>
          </cell>
          <cell r="H414">
            <v>0</v>
          </cell>
          <cell r="I414">
            <v>872100</v>
          </cell>
        </row>
        <row r="415">
          <cell r="B415" t="str">
            <v>TRANSFERENCIAS DE CONVENIOS DOS ESTADOS DESTINADOS A EDUCAÇÃO</v>
          </cell>
          <cell r="C415" t="str">
            <v>Consolidado</v>
          </cell>
          <cell r="D415" t="str">
            <v>Consolidado</v>
          </cell>
          <cell r="E415">
            <v>220000</v>
          </cell>
          <cell r="F415">
            <v>220000</v>
          </cell>
          <cell r="G415">
            <v>0</v>
          </cell>
          <cell r="H415">
            <v>0</v>
          </cell>
          <cell r="I415">
            <v>220000</v>
          </cell>
        </row>
        <row r="416">
          <cell r="B416" t="str">
            <v>Transferencias de Convênio para o Transporte Escolar</v>
          </cell>
          <cell r="C416" t="str">
            <v>Consolidado</v>
          </cell>
          <cell r="D416" t="str">
            <v>Consolidado</v>
          </cell>
          <cell r="E416">
            <v>220000</v>
          </cell>
          <cell r="F416">
            <v>220000</v>
          </cell>
          <cell r="G416">
            <v>0</v>
          </cell>
          <cell r="H416">
            <v>0</v>
          </cell>
          <cell r="I416">
            <v>220000</v>
          </cell>
        </row>
        <row r="417">
          <cell r="B417" t="str">
            <v>OUTRAS TRANSFERÊNCIAS CONVÊNIOS DOS ESTADOS</v>
          </cell>
          <cell r="C417" t="str">
            <v>Consolidado</v>
          </cell>
          <cell r="D417" t="str">
            <v>Consolidado</v>
          </cell>
          <cell r="E417">
            <v>652100</v>
          </cell>
          <cell r="F417">
            <v>652100</v>
          </cell>
          <cell r="G417">
            <v>0</v>
          </cell>
          <cell r="H417">
            <v>0</v>
          </cell>
          <cell r="I417">
            <v>652100</v>
          </cell>
        </row>
        <row r="418">
          <cell r="B418" t="str">
            <v>Programa Emancipar</v>
          </cell>
          <cell r="C418" t="str">
            <v>Consolidado</v>
          </cell>
          <cell r="D418" t="str">
            <v>Consolidado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B419" t="str">
            <v>Projeto do Fechamento dos Vãos do Terminal Rodoviário</v>
          </cell>
          <cell r="C419" t="str">
            <v>Consolidado</v>
          </cell>
          <cell r="D419" t="str">
            <v>Consolidado</v>
          </cell>
          <cell r="E419">
            <v>200000</v>
          </cell>
          <cell r="F419">
            <v>200000</v>
          </cell>
          <cell r="G419">
            <v>0</v>
          </cell>
          <cell r="H419">
            <v>0</v>
          </cell>
          <cell r="I419">
            <v>200000</v>
          </cell>
        </row>
        <row r="420">
          <cell r="B420" t="str">
            <v>Construção Casa do Mel - Consulta Popular</v>
          </cell>
          <cell r="C420" t="str">
            <v>Consolidado</v>
          </cell>
          <cell r="D420" t="str">
            <v>Consolidado</v>
          </cell>
          <cell r="E420">
            <v>400000</v>
          </cell>
          <cell r="F420">
            <v>400000</v>
          </cell>
          <cell r="G420">
            <v>0</v>
          </cell>
          <cell r="H420">
            <v>0</v>
          </cell>
          <cell r="I420">
            <v>400000</v>
          </cell>
        </row>
        <row r="421">
          <cell r="B421" t="str">
            <v>Quilombolas</v>
          </cell>
          <cell r="C421" t="str">
            <v>Consolidado</v>
          </cell>
          <cell r="D421" t="str">
            <v>Consolidado</v>
          </cell>
          <cell r="E421">
            <v>12100</v>
          </cell>
          <cell r="F421">
            <v>12100</v>
          </cell>
          <cell r="G421">
            <v>0</v>
          </cell>
          <cell r="H421">
            <v>0</v>
          </cell>
          <cell r="I421">
            <v>12100</v>
          </cell>
        </row>
        <row r="422">
          <cell r="B422" t="str">
            <v>Sinalização Turística no Município</v>
          </cell>
          <cell r="C422" t="str">
            <v>Consolidado</v>
          </cell>
          <cell r="D422" t="str">
            <v>Consolidado</v>
          </cell>
          <cell r="E422">
            <v>40000</v>
          </cell>
          <cell r="F422">
            <v>40000</v>
          </cell>
          <cell r="G422">
            <v>0</v>
          </cell>
          <cell r="H422">
            <v>0</v>
          </cell>
          <cell r="I422">
            <v>40000</v>
          </cell>
        </row>
        <row r="423">
          <cell r="B423" t="str">
            <v>OUTRAS RECEITAS CORRENTES</v>
          </cell>
          <cell r="C423" t="str">
            <v>Consolidado</v>
          </cell>
          <cell r="D423" t="str">
            <v>Consolidado</v>
          </cell>
          <cell r="E423">
            <v>28987457</v>
          </cell>
          <cell r="F423">
            <v>28987457</v>
          </cell>
          <cell r="G423">
            <v>994045.67</v>
          </cell>
          <cell r="H423">
            <v>994045.67</v>
          </cell>
          <cell r="I423">
            <v>27993411.33</v>
          </cell>
        </row>
        <row r="424">
          <cell r="B424" t="str">
            <v>MULTAS E JUROS DE MORA</v>
          </cell>
          <cell r="C424" t="str">
            <v>Consolidado</v>
          </cell>
          <cell r="D424" t="str">
            <v>Consolidado</v>
          </cell>
          <cell r="E424">
            <v>975575</v>
          </cell>
          <cell r="F424">
            <v>975575</v>
          </cell>
          <cell r="G424">
            <v>111707.09</v>
          </cell>
          <cell r="H424">
            <v>111707.09</v>
          </cell>
          <cell r="I424">
            <v>863867.91</v>
          </cell>
        </row>
        <row r="425">
          <cell r="B425" t="str">
            <v>MULTAS E JUROS DE MORA DA DÍVIDA ATIVA DOS TRIBUTOS</v>
          </cell>
          <cell r="C425" t="str">
            <v>Consolidado</v>
          </cell>
          <cell r="D425" t="str">
            <v>Consolidado</v>
          </cell>
          <cell r="E425">
            <v>146886</v>
          </cell>
          <cell r="F425">
            <v>146886</v>
          </cell>
          <cell r="G425">
            <v>0</v>
          </cell>
          <cell r="H425">
            <v>0</v>
          </cell>
          <cell r="I425">
            <v>146886</v>
          </cell>
        </row>
        <row r="426">
          <cell r="B426" t="str">
            <v>MULTAS E JUROS DE MORA DA DÍVIDA ATIVA DO IMPOSTO SOBRE A PROPRIEDADE PREDIAL E TERRITORIAL</v>
          </cell>
          <cell r="C426" t="str">
            <v>Consolidado</v>
          </cell>
          <cell r="D426" t="str">
            <v>Consolidado</v>
          </cell>
          <cell r="E426">
            <v>20000</v>
          </cell>
          <cell r="F426">
            <v>20000</v>
          </cell>
          <cell r="G426">
            <v>0</v>
          </cell>
          <cell r="H426">
            <v>0</v>
          </cell>
          <cell r="I426">
            <v>20000</v>
          </cell>
        </row>
        <row r="427">
          <cell r="B427" t="str">
            <v>Multa e Juros de Mora da Dívida Ativa IPTU -  Próprio 55%</v>
          </cell>
          <cell r="C427" t="str">
            <v>Consolidado</v>
          </cell>
          <cell r="D427" t="str">
            <v>Consolidado</v>
          </cell>
          <cell r="E427">
            <v>11000</v>
          </cell>
          <cell r="F427">
            <v>11000</v>
          </cell>
          <cell r="G427">
            <v>0</v>
          </cell>
          <cell r="H427">
            <v>0</v>
          </cell>
          <cell r="I427">
            <v>11000</v>
          </cell>
        </row>
        <row r="428">
          <cell r="B428" t="str">
            <v>Multa e Juros de Mora da Dívida Ativa IPTU - MDE 25%</v>
          </cell>
          <cell r="C428" t="str">
            <v>Consolidado</v>
          </cell>
          <cell r="D428" t="str">
            <v>Consolidado</v>
          </cell>
          <cell r="E428">
            <v>5000</v>
          </cell>
          <cell r="F428">
            <v>5000</v>
          </cell>
          <cell r="G428">
            <v>0</v>
          </cell>
          <cell r="H428">
            <v>0</v>
          </cell>
          <cell r="I428">
            <v>5000</v>
          </cell>
        </row>
        <row r="429">
          <cell r="B429" t="str">
            <v>Multa e Juros de Mora da Dívida Ativa IPTU - ASPS 15%</v>
          </cell>
          <cell r="C429" t="str">
            <v>Consolidado</v>
          </cell>
          <cell r="D429" t="str">
            <v>Consolidado</v>
          </cell>
          <cell r="E429">
            <v>3000</v>
          </cell>
          <cell r="F429">
            <v>3000</v>
          </cell>
          <cell r="G429">
            <v>0</v>
          </cell>
          <cell r="H429">
            <v>0</v>
          </cell>
          <cell r="I429">
            <v>3000</v>
          </cell>
        </row>
        <row r="430">
          <cell r="B430" t="str">
            <v>Multa e Juros de Mora da Dívida Ativa IPTU - MDE 5%</v>
          </cell>
          <cell r="C430" t="str">
            <v>Consolidado</v>
          </cell>
          <cell r="D430" t="str">
            <v>Consolidado</v>
          </cell>
          <cell r="E430">
            <v>1000</v>
          </cell>
          <cell r="F430">
            <v>1000</v>
          </cell>
          <cell r="G430">
            <v>0</v>
          </cell>
          <cell r="H430">
            <v>0</v>
          </cell>
          <cell r="I430">
            <v>1000</v>
          </cell>
        </row>
        <row r="431">
          <cell r="B431" t="str">
            <v>MULTA JUROS DE MORA DA DÍVIDA ATIVA DO ISS</v>
          </cell>
          <cell r="C431" t="str">
            <v>Consolidado</v>
          </cell>
          <cell r="D431" t="str">
            <v>Consolidado</v>
          </cell>
          <cell r="E431">
            <v>126886</v>
          </cell>
          <cell r="F431">
            <v>126886</v>
          </cell>
          <cell r="G431">
            <v>0</v>
          </cell>
          <cell r="H431">
            <v>0</v>
          </cell>
          <cell r="I431">
            <v>126886</v>
          </cell>
        </row>
        <row r="432">
          <cell r="B432" t="str">
            <v>Multa e Juros de Mora da Dívida Ativa ISS - Próprio 55%</v>
          </cell>
          <cell r="C432" t="str">
            <v>Consolidado</v>
          </cell>
          <cell r="D432" t="str">
            <v>Consolidado</v>
          </cell>
          <cell r="E432">
            <v>69787.3</v>
          </cell>
          <cell r="F432">
            <v>69787.3</v>
          </cell>
          <cell r="G432">
            <v>0</v>
          </cell>
          <cell r="H432">
            <v>0</v>
          </cell>
          <cell r="I432">
            <v>69787.3</v>
          </cell>
        </row>
        <row r="433">
          <cell r="B433" t="str">
            <v>Multa e Juros de Mora da Dívida Ativa ISS - MDE 25%</v>
          </cell>
          <cell r="C433" t="str">
            <v>Consolidado</v>
          </cell>
          <cell r="D433" t="str">
            <v>Consolidado</v>
          </cell>
          <cell r="E433">
            <v>31721.5</v>
          </cell>
          <cell r="F433">
            <v>31721.5</v>
          </cell>
          <cell r="G433">
            <v>0</v>
          </cell>
          <cell r="H433">
            <v>0</v>
          </cell>
          <cell r="I433">
            <v>31721.5</v>
          </cell>
        </row>
        <row r="434">
          <cell r="B434" t="str">
            <v>Multa e Juros de Mora da Dívida Ativa ISS - ASPS 15%</v>
          </cell>
          <cell r="C434" t="str">
            <v>Consolidado</v>
          </cell>
          <cell r="D434" t="str">
            <v>Consolidado</v>
          </cell>
          <cell r="E434">
            <v>19032.9</v>
          </cell>
          <cell r="F434">
            <v>19032.9</v>
          </cell>
          <cell r="G434">
            <v>0</v>
          </cell>
          <cell r="H434">
            <v>0</v>
          </cell>
          <cell r="I434">
            <v>19032.9</v>
          </cell>
        </row>
        <row r="435">
          <cell r="B435" t="str">
            <v>Multa e Juros de Mora da Dívida Ativa ISS - MDE 5%</v>
          </cell>
          <cell r="C435" t="str">
            <v>Consolidado</v>
          </cell>
          <cell r="D435" t="str">
            <v>Consolidado</v>
          </cell>
          <cell r="E435">
            <v>6344.3</v>
          </cell>
          <cell r="F435">
            <v>6344.3</v>
          </cell>
          <cell r="G435">
            <v>0</v>
          </cell>
          <cell r="H435">
            <v>0</v>
          </cell>
          <cell r="I435">
            <v>6344.3</v>
          </cell>
        </row>
        <row r="436">
          <cell r="B436" t="str">
            <v>MULTA E JUROS DE MORA DA DÍVIDA ATIVA DE OUTRAS RECEITAS</v>
          </cell>
          <cell r="C436" t="str">
            <v>Consolidado</v>
          </cell>
          <cell r="D436" t="str">
            <v>Consolidado</v>
          </cell>
          <cell r="E436">
            <v>33582</v>
          </cell>
          <cell r="F436">
            <v>33582</v>
          </cell>
          <cell r="G436">
            <v>2095.33</v>
          </cell>
          <cell r="H436">
            <v>2095.33</v>
          </cell>
          <cell r="I436">
            <v>31486.67</v>
          </cell>
        </row>
        <row r="437">
          <cell r="B437" t="str">
            <v>OUTRAS MULTA E JUROS DE MORA DA DÍVIDA ATIVA DE OUTRAS RECEITAS</v>
          </cell>
          <cell r="C437" t="str">
            <v>Consolidado</v>
          </cell>
          <cell r="D437" t="str">
            <v>Consolidado</v>
          </cell>
          <cell r="E437">
            <v>33582</v>
          </cell>
          <cell r="F437">
            <v>33582</v>
          </cell>
          <cell r="G437">
            <v>2095.33</v>
          </cell>
          <cell r="H437">
            <v>2095.33</v>
          </cell>
          <cell r="I437">
            <v>31486.67</v>
          </cell>
        </row>
        <row r="438">
          <cell r="B438" t="str">
            <v>OUTRAS MULTAS E JUROS DE MORA DA DÍVIDA ATIVA DE OUTRAS RECEITAS - PRINCIPAL</v>
          </cell>
          <cell r="C438" t="str">
            <v>Consolidado</v>
          </cell>
          <cell r="D438" t="str">
            <v>Consolidado</v>
          </cell>
          <cell r="E438">
            <v>33582</v>
          </cell>
          <cell r="F438">
            <v>33582</v>
          </cell>
          <cell r="G438">
            <v>2095.33</v>
          </cell>
          <cell r="H438">
            <v>2095.33</v>
          </cell>
          <cell r="I438">
            <v>31486.67</v>
          </cell>
        </row>
        <row r="439">
          <cell r="B439" t="str">
            <v>Multa e Juros de Mora da Dívida Ativa por Autos de Infração - Obras/Posturas</v>
          </cell>
          <cell r="C439" t="str">
            <v>Consolidado</v>
          </cell>
          <cell r="D439" t="str">
            <v>Consolidado</v>
          </cell>
          <cell r="E439">
            <v>33582</v>
          </cell>
          <cell r="F439">
            <v>33582</v>
          </cell>
          <cell r="G439">
            <v>2095.33</v>
          </cell>
          <cell r="H439">
            <v>2095.33</v>
          </cell>
          <cell r="I439">
            <v>31486.67</v>
          </cell>
        </row>
        <row r="440">
          <cell r="B440" t="str">
            <v>MULTAS DE OUTRAS ORIGENS</v>
          </cell>
          <cell r="C440" t="str">
            <v>Consolidado</v>
          </cell>
          <cell r="D440" t="str">
            <v>Consolidado</v>
          </cell>
          <cell r="E440">
            <v>795107</v>
          </cell>
          <cell r="F440">
            <v>795107</v>
          </cell>
          <cell r="G440">
            <v>109611.76</v>
          </cell>
          <cell r="H440">
            <v>109611.76</v>
          </cell>
          <cell r="I440">
            <v>685495.24</v>
          </cell>
        </row>
        <row r="441">
          <cell r="B441" t="str">
            <v>Multas Previstas na Legislação de Registro do Comércio - Alvará</v>
          </cell>
          <cell r="C441" t="str">
            <v>Consolidado</v>
          </cell>
          <cell r="D441" t="str">
            <v>Consolidado</v>
          </cell>
          <cell r="E441">
            <v>0</v>
          </cell>
          <cell r="F441">
            <v>0</v>
          </cell>
          <cell r="G441">
            <v>4035.42</v>
          </cell>
          <cell r="H441">
            <v>4035.42</v>
          </cell>
          <cell r="I441">
            <v>-4035.42</v>
          </cell>
        </row>
        <row r="442">
          <cell r="B442" t="str">
            <v>Multas por Auto de Infração</v>
          </cell>
          <cell r="C442" t="str">
            <v>Consolidado</v>
          </cell>
          <cell r="D442" t="str">
            <v>Consolidado</v>
          </cell>
          <cell r="E442">
            <v>0</v>
          </cell>
          <cell r="F442">
            <v>0</v>
          </cell>
          <cell r="G442">
            <v>782.2</v>
          </cell>
          <cell r="H442">
            <v>782.2</v>
          </cell>
          <cell r="I442">
            <v>-782.2</v>
          </cell>
        </row>
        <row r="443">
          <cell r="B443" t="str">
            <v>OUTRAS MULTAS</v>
          </cell>
          <cell r="C443" t="str">
            <v>Consolidado</v>
          </cell>
          <cell r="D443" t="str">
            <v>Consolidado</v>
          </cell>
          <cell r="E443">
            <v>795107</v>
          </cell>
          <cell r="F443">
            <v>795107</v>
          </cell>
          <cell r="G443">
            <v>104794.14</v>
          </cell>
          <cell r="H443">
            <v>104794.14</v>
          </cell>
          <cell r="I443">
            <v>690312.86</v>
          </cell>
        </row>
        <row r="444">
          <cell r="B444" t="str">
            <v>Multas Previstas na Legislação de Trânsito - Recurso Vinculado</v>
          </cell>
          <cell r="C444" t="str">
            <v>Consolidado</v>
          </cell>
          <cell r="D444" t="str">
            <v>Consolidado</v>
          </cell>
          <cell r="E444">
            <v>775107</v>
          </cell>
          <cell r="F444">
            <v>775107</v>
          </cell>
          <cell r="G444">
            <v>104794.14</v>
          </cell>
          <cell r="H444">
            <v>104794.14</v>
          </cell>
          <cell r="I444">
            <v>670312.86</v>
          </cell>
        </row>
        <row r="445">
          <cell r="B445" t="str">
            <v>Multas PROCON - Ministerio Publico</v>
          </cell>
          <cell r="C445" t="str">
            <v>Consolidado</v>
          </cell>
          <cell r="D445" t="str">
            <v>Consolidado</v>
          </cell>
          <cell r="E445">
            <v>20000</v>
          </cell>
          <cell r="F445">
            <v>20000</v>
          </cell>
          <cell r="G445">
            <v>0</v>
          </cell>
          <cell r="H445">
            <v>0</v>
          </cell>
          <cell r="I445">
            <v>20000</v>
          </cell>
        </row>
        <row r="446">
          <cell r="B446" t="str">
            <v>INDENIZAÇÕES E RESTITUIÇÕES</v>
          </cell>
          <cell r="C446" t="str">
            <v>Consolidado</v>
          </cell>
          <cell r="D446" t="str">
            <v>Consolidado</v>
          </cell>
          <cell r="E446">
            <v>73500</v>
          </cell>
          <cell r="F446">
            <v>73500</v>
          </cell>
          <cell r="G446">
            <v>1854.87</v>
          </cell>
          <cell r="H446">
            <v>1854.87</v>
          </cell>
          <cell r="I446">
            <v>71645.13</v>
          </cell>
        </row>
        <row r="447">
          <cell r="B447" t="str">
            <v>RESTITUIÇÕES</v>
          </cell>
          <cell r="C447" t="str">
            <v>Consolidado</v>
          </cell>
          <cell r="D447" t="str">
            <v>Consolidado</v>
          </cell>
          <cell r="E447">
            <v>73500</v>
          </cell>
          <cell r="F447">
            <v>73500</v>
          </cell>
          <cell r="G447">
            <v>1854.87</v>
          </cell>
          <cell r="H447">
            <v>1854.87</v>
          </cell>
          <cell r="I447">
            <v>71645.13</v>
          </cell>
        </row>
        <row r="448">
          <cell r="B448" t="str">
            <v>OUTRAS RESTITUIÇÕES</v>
          </cell>
          <cell r="C448" t="str">
            <v>Consolidado</v>
          </cell>
          <cell r="D448" t="str">
            <v>Consolidado</v>
          </cell>
          <cell r="E448">
            <v>73500</v>
          </cell>
          <cell r="F448">
            <v>73500</v>
          </cell>
          <cell r="G448">
            <v>1854.87</v>
          </cell>
          <cell r="H448">
            <v>1854.87</v>
          </cell>
          <cell r="I448">
            <v>71645.13</v>
          </cell>
        </row>
        <row r="449">
          <cell r="B449" t="str">
            <v>Programa Troca Troca</v>
          </cell>
          <cell r="C449" t="str">
            <v>Consolidado</v>
          </cell>
          <cell r="D449" t="str">
            <v>Consolidado</v>
          </cell>
          <cell r="E449">
            <v>73500</v>
          </cell>
          <cell r="F449">
            <v>73500</v>
          </cell>
          <cell r="G449">
            <v>0</v>
          </cell>
          <cell r="H449">
            <v>0</v>
          </cell>
          <cell r="I449">
            <v>73500</v>
          </cell>
        </row>
        <row r="450">
          <cell r="B450" t="str">
            <v>RESTITUIÇÃO PELO PAGAMENTO INDEVIDO</v>
          </cell>
          <cell r="C450" t="str">
            <v>Consolidado</v>
          </cell>
          <cell r="D450" t="str">
            <v>Consolidado</v>
          </cell>
          <cell r="E450">
            <v>0</v>
          </cell>
          <cell r="F450">
            <v>0</v>
          </cell>
          <cell r="G450">
            <v>856.15</v>
          </cell>
          <cell r="H450">
            <v>856.15</v>
          </cell>
          <cell r="I450">
            <v>-856.15</v>
          </cell>
        </row>
        <row r="451">
          <cell r="B451" t="str">
            <v>RESTITUIÇÃO PELO PAGAMENTO INDEVIDO - EXECUTIVO OUTROS</v>
          </cell>
          <cell r="C451" t="str">
            <v>Consolidado</v>
          </cell>
          <cell r="D451" t="str">
            <v>Consolidado</v>
          </cell>
          <cell r="E451">
            <v>0</v>
          </cell>
          <cell r="F451">
            <v>0</v>
          </cell>
          <cell r="G451">
            <v>850.05</v>
          </cell>
          <cell r="H451">
            <v>850.05</v>
          </cell>
          <cell r="I451">
            <v>-850.05</v>
          </cell>
        </row>
        <row r="452">
          <cell r="B452" t="str">
            <v>Restituições do Executivo - Vencimentos</v>
          </cell>
          <cell r="C452" t="str">
            <v>Consolidado</v>
          </cell>
          <cell r="D452" t="str">
            <v>Consolidado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B453" t="str">
            <v>Restituições Executivo - Outros</v>
          </cell>
          <cell r="C453" t="str">
            <v>Consolidado</v>
          </cell>
          <cell r="D453" t="str">
            <v>Consolidado</v>
          </cell>
          <cell r="E453">
            <v>0</v>
          </cell>
          <cell r="F453">
            <v>0</v>
          </cell>
          <cell r="G453">
            <v>850.05</v>
          </cell>
          <cell r="H453">
            <v>850.05</v>
          </cell>
          <cell r="I453">
            <v>-850.05</v>
          </cell>
        </row>
        <row r="454">
          <cell r="B454" t="str">
            <v>RESTITUIÇÕES PELO PAGAMENTO INDEVIDO - SAÚDE</v>
          </cell>
          <cell r="C454" t="str">
            <v>Consolidado</v>
          </cell>
          <cell r="D454" t="str">
            <v>Consolidado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B455" t="str">
            <v>Restituições SAÚDE - Outros</v>
          </cell>
          <cell r="C455" t="str">
            <v>Consolidado</v>
          </cell>
          <cell r="D455" t="str">
            <v>Consolidado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B456" t="str">
            <v>Restituições SAÚDE - Teto Financeiro de Vigilância em Saúde - TFVS</v>
          </cell>
          <cell r="C456" t="str">
            <v>Consolidado</v>
          </cell>
          <cell r="D456" t="str">
            <v>Consolidado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B457" t="str">
            <v>Restituições Saúde - Qualificação Gestão SUS</v>
          </cell>
          <cell r="C457" t="str">
            <v>Consolidado</v>
          </cell>
          <cell r="D457" t="str">
            <v>Consolidado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B458" t="str">
            <v>RESTITUIÇÕES PELO PAGAMENTO INDEVIDO - SME</v>
          </cell>
          <cell r="C458" t="str">
            <v>Consolidado</v>
          </cell>
          <cell r="D458" t="str">
            <v>Consolidado</v>
          </cell>
          <cell r="E458">
            <v>0</v>
          </cell>
          <cell r="F458">
            <v>0</v>
          </cell>
          <cell r="G458">
            <v>6.1</v>
          </cell>
          <cell r="H458">
            <v>6.1</v>
          </cell>
          <cell r="I458">
            <v>-6.1</v>
          </cell>
        </row>
        <row r="459">
          <cell r="B459" t="str">
            <v>Restituições SME - Outros</v>
          </cell>
          <cell r="C459" t="str">
            <v>Consolidado</v>
          </cell>
          <cell r="D459" t="str">
            <v>Consolidado</v>
          </cell>
          <cell r="E459">
            <v>0</v>
          </cell>
          <cell r="F459">
            <v>0</v>
          </cell>
          <cell r="G459">
            <v>4.5</v>
          </cell>
          <cell r="H459">
            <v>4.5</v>
          </cell>
          <cell r="I459">
            <v>-4.5</v>
          </cell>
        </row>
        <row r="460">
          <cell r="B460" t="str">
            <v>Restituições SME - FUNDEB</v>
          </cell>
          <cell r="C460" t="str">
            <v>Consolidado</v>
          </cell>
          <cell r="D460" t="str">
            <v>Consolidado</v>
          </cell>
          <cell r="E460">
            <v>0</v>
          </cell>
          <cell r="F460">
            <v>0</v>
          </cell>
          <cell r="G460">
            <v>1.6</v>
          </cell>
          <cell r="H460">
            <v>1.6</v>
          </cell>
          <cell r="I460">
            <v>-1.6</v>
          </cell>
        </row>
        <row r="461">
          <cell r="B461" t="str">
            <v>Restituições SMED - PELC</v>
          </cell>
          <cell r="C461" t="str">
            <v>Consolidado</v>
          </cell>
          <cell r="D461" t="str">
            <v>Consolidado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B462" t="str">
            <v>RESTITUIÇÕES DP PLANO DE ASSISTENCIA MÉDICA DOS SERVIDORES</v>
          </cell>
          <cell r="C462" t="str">
            <v>Consolidado</v>
          </cell>
          <cell r="D462" t="str">
            <v>Consolidado</v>
          </cell>
          <cell r="E462">
            <v>0</v>
          </cell>
          <cell r="F462">
            <v>0</v>
          </cell>
          <cell r="G462">
            <v>998.72</v>
          </cell>
          <cell r="H462">
            <v>998.72</v>
          </cell>
          <cell r="I462">
            <v>-998.72</v>
          </cell>
        </row>
        <row r="463">
          <cell r="B463" t="str">
            <v>Outras Restituições do Plano de Assistência Médica (FAM)</v>
          </cell>
          <cell r="C463" t="str">
            <v>Consolidado</v>
          </cell>
          <cell r="D463" t="str">
            <v>Consolidado</v>
          </cell>
          <cell r="E463">
            <v>0</v>
          </cell>
          <cell r="F463">
            <v>0</v>
          </cell>
          <cell r="G463">
            <v>998.72</v>
          </cell>
          <cell r="H463">
            <v>998.72</v>
          </cell>
          <cell r="I463">
            <v>-998.72</v>
          </cell>
        </row>
        <row r="464">
          <cell r="B464" t="str">
            <v>RECEITA DA DÍVIDA ATIVA</v>
          </cell>
          <cell r="C464" t="str">
            <v>Consolidado</v>
          </cell>
          <cell r="D464" t="str">
            <v>Consolidado</v>
          </cell>
          <cell r="E464">
            <v>26054601</v>
          </cell>
          <cell r="F464">
            <v>26054601</v>
          </cell>
          <cell r="G464">
            <v>856096.03</v>
          </cell>
          <cell r="H464">
            <v>856096.03</v>
          </cell>
          <cell r="I464">
            <v>25198504.97</v>
          </cell>
        </row>
        <row r="465">
          <cell r="B465" t="str">
            <v>RECEITA DA DÍVIDA ATIVA TRIBUTÁRIA</v>
          </cell>
          <cell r="C465" t="str">
            <v>Consolidado</v>
          </cell>
          <cell r="D465" t="str">
            <v>Consolidado</v>
          </cell>
          <cell r="E465">
            <v>26054601</v>
          </cell>
          <cell r="F465">
            <v>26054601</v>
          </cell>
          <cell r="G465">
            <v>855968.25</v>
          </cell>
          <cell r="H465">
            <v>855968.25</v>
          </cell>
          <cell r="I465">
            <v>25198632.75</v>
          </cell>
        </row>
        <row r="466">
          <cell r="B466" t="str">
            <v>RECEITA DA DÍVIDA DO IPTU</v>
          </cell>
          <cell r="C466" t="str">
            <v>Consolidado</v>
          </cell>
          <cell r="D466" t="str">
            <v>Consolidado</v>
          </cell>
          <cell r="E466">
            <v>8000000</v>
          </cell>
          <cell r="F466">
            <v>8000000</v>
          </cell>
          <cell r="G466">
            <v>799386.42</v>
          </cell>
          <cell r="H466">
            <v>799386.42</v>
          </cell>
          <cell r="I466">
            <v>7200613.58</v>
          </cell>
        </row>
        <row r="467">
          <cell r="B467" t="str">
            <v>Receita da Dívida Ativa do IPTU - PRÓPRIO 55 %</v>
          </cell>
          <cell r="C467" t="str">
            <v>Consolidado</v>
          </cell>
          <cell r="D467" t="str">
            <v>Consolidado</v>
          </cell>
          <cell r="E467">
            <v>4400000</v>
          </cell>
          <cell r="F467">
            <v>4400000</v>
          </cell>
          <cell r="G467">
            <v>439662.16</v>
          </cell>
          <cell r="H467">
            <v>439662.16</v>
          </cell>
          <cell r="I467">
            <v>3960337.84</v>
          </cell>
        </row>
        <row r="468">
          <cell r="B468" t="str">
            <v>Receita da Dívida Ativa do IPTU - MDE  25 %</v>
          </cell>
          <cell r="C468" t="str">
            <v>Consolidado</v>
          </cell>
          <cell r="D468" t="str">
            <v>Consolidado</v>
          </cell>
          <cell r="E468">
            <v>2000000</v>
          </cell>
          <cell r="F468">
            <v>2000000</v>
          </cell>
          <cell r="G468">
            <v>199846.93</v>
          </cell>
          <cell r="H468">
            <v>199846.93</v>
          </cell>
          <cell r="I468">
            <v>1800153.07</v>
          </cell>
        </row>
        <row r="469">
          <cell r="B469" t="str">
            <v>Receita da Dívida Ativa do IPTU - ASPS 15 %</v>
          </cell>
          <cell r="C469" t="str">
            <v>Consolidado</v>
          </cell>
          <cell r="D469" t="str">
            <v>Consolidado</v>
          </cell>
          <cell r="E469">
            <v>1200000</v>
          </cell>
          <cell r="F469">
            <v>1200000</v>
          </cell>
          <cell r="G469">
            <v>119907.99</v>
          </cell>
          <cell r="H469">
            <v>119907.99</v>
          </cell>
          <cell r="I469">
            <v>1080092.01</v>
          </cell>
        </row>
        <row r="470">
          <cell r="B470" t="str">
            <v>Receita da Dívida Ativa do IPTU - MDE 5 %</v>
          </cell>
          <cell r="C470" t="str">
            <v>Consolidado</v>
          </cell>
          <cell r="D470" t="str">
            <v>Consolidado</v>
          </cell>
          <cell r="E470">
            <v>400000</v>
          </cell>
          <cell r="F470">
            <v>400000</v>
          </cell>
          <cell r="G470">
            <v>39969.34</v>
          </cell>
          <cell r="H470">
            <v>39969.34</v>
          </cell>
          <cell r="I470">
            <v>360030.66</v>
          </cell>
        </row>
        <row r="471">
          <cell r="B471" t="str">
            <v>RECEITA DA DÍVIDA DO IMPOSTO  SOBRE SERVIÇOS - ISS</v>
          </cell>
          <cell r="C471" t="str">
            <v>Consolidado</v>
          </cell>
          <cell r="D471" t="str">
            <v>Consolidado</v>
          </cell>
          <cell r="E471">
            <v>18054601</v>
          </cell>
          <cell r="F471">
            <v>18054601</v>
          </cell>
          <cell r="G471">
            <v>56581.83</v>
          </cell>
          <cell r="H471">
            <v>56581.83</v>
          </cell>
          <cell r="I471">
            <v>17998019.17</v>
          </cell>
        </row>
        <row r="472">
          <cell r="B472" t="str">
            <v>Receita da Dívida Ativa do ISS - PRÓPRIO 55 %</v>
          </cell>
          <cell r="C472" t="str">
            <v>Consolidado</v>
          </cell>
          <cell r="D472" t="str">
            <v>Consolidado</v>
          </cell>
          <cell r="E472">
            <v>9930030.55</v>
          </cell>
          <cell r="F472">
            <v>9930030.55</v>
          </cell>
          <cell r="G472">
            <v>31119.88</v>
          </cell>
          <cell r="H472">
            <v>31119.88</v>
          </cell>
          <cell r="I472">
            <v>9898910.67</v>
          </cell>
        </row>
        <row r="473">
          <cell r="B473" t="str">
            <v>Receita da Dívida Ativa do ISS - MDE 25 %</v>
          </cell>
          <cell r="C473" t="str">
            <v>Consolidado</v>
          </cell>
          <cell r="D473" t="str">
            <v>Consolidado</v>
          </cell>
          <cell r="E473">
            <v>4513650.25</v>
          </cell>
          <cell r="F473">
            <v>4513650.25</v>
          </cell>
          <cell r="G473">
            <v>14145.54</v>
          </cell>
          <cell r="H473">
            <v>14145.54</v>
          </cell>
          <cell r="I473">
            <v>4499504.71</v>
          </cell>
        </row>
        <row r="474">
          <cell r="B474" t="str">
            <v>Receita da Dívida Ativa do ISS - ASPS 15 %</v>
          </cell>
          <cell r="C474" t="str">
            <v>Consolidado</v>
          </cell>
          <cell r="D474" t="str">
            <v>Consolidado</v>
          </cell>
          <cell r="E474">
            <v>2708190.15</v>
          </cell>
          <cell r="F474">
            <v>2708190.15</v>
          </cell>
          <cell r="G474">
            <v>8487.29</v>
          </cell>
          <cell r="H474">
            <v>8487.29</v>
          </cell>
          <cell r="I474">
            <v>2699702.86</v>
          </cell>
        </row>
        <row r="475">
          <cell r="B475" t="str">
            <v>Receita da Dívida Ativa do ISS - MDE 5 %</v>
          </cell>
          <cell r="C475" t="str">
            <v>Consolidado</v>
          </cell>
          <cell r="D475" t="str">
            <v>Consolidado</v>
          </cell>
          <cell r="E475">
            <v>902730.05</v>
          </cell>
          <cell r="F475">
            <v>902730.05</v>
          </cell>
          <cell r="G475">
            <v>2829.12</v>
          </cell>
          <cell r="H475">
            <v>2829.12</v>
          </cell>
          <cell r="I475">
            <v>899900.93</v>
          </cell>
        </row>
        <row r="476">
          <cell r="B476" t="str">
            <v>RECEITA DA DÍVIDA ATIVA NÃO TRIBUTÁRIA</v>
          </cell>
          <cell r="C476" t="str">
            <v>Consolidado</v>
          </cell>
          <cell r="D476" t="str">
            <v>Consolidado</v>
          </cell>
          <cell r="E476">
            <v>0</v>
          </cell>
          <cell r="F476">
            <v>0</v>
          </cell>
          <cell r="G476">
            <v>127.78</v>
          </cell>
          <cell r="H476">
            <v>127.78</v>
          </cell>
          <cell r="I476">
            <v>-127.78</v>
          </cell>
        </row>
        <row r="477">
          <cell r="B477" t="str">
            <v>RECEITA DA DIVIDA NÃO TRIBUTARIA DE OUTRAS RECEITAS</v>
          </cell>
          <cell r="C477" t="str">
            <v>Consolidado</v>
          </cell>
          <cell r="D477" t="str">
            <v>Consolidado</v>
          </cell>
          <cell r="E477">
            <v>0</v>
          </cell>
          <cell r="F477">
            <v>0</v>
          </cell>
          <cell r="G477">
            <v>127.78</v>
          </cell>
          <cell r="H477">
            <v>127.78</v>
          </cell>
          <cell r="I477">
            <v>-127.78</v>
          </cell>
        </row>
        <row r="478">
          <cell r="B478" t="str">
            <v>RECEITA DIVIDA ATIVA NÃO TRIBUTÁRIA DE OUTRAS RECEITAS - PRINCIPAL</v>
          </cell>
          <cell r="C478" t="str">
            <v>Consolidado</v>
          </cell>
          <cell r="D478" t="str">
            <v>Consolidado</v>
          </cell>
          <cell r="E478">
            <v>0</v>
          </cell>
          <cell r="F478">
            <v>0</v>
          </cell>
          <cell r="G478">
            <v>127.78</v>
          </cell>
          <cell r="H478">
            <v>127.78</v>
          </cell>
          <cell r="I478">
            <v>-127.78</v>
          </cell>
        </row>
        <row r="479">
          <cell r="B479" t="str">
            <v>Receita Divida Ativa não Tributária Prov.Insc.Certidão Decisão p/Tít.Executivo TCE</v>
          </cell>
          <cell r="C479" t="str">
            <v>Consolidado</v>
          </cell>
          <cell r="D479" t="str">
            <v>Consolidado</v>
          </cell>
          <cell r="E479">
            <v>0</v>
          </cell>
          <cell r="F479">
            <v>0</v>
          </cell>
          <cell r="G479">
            <v>127.78</v>
          </cell>
          <cell r="H479">
            <v>127.78</v>
          </cell>
          <cell r="I479">
            <v>-127.78</v>
          </cell>
        </row>
        <row r="480">
          <cell r="B480" t="str">
            <v>RECEITAS DIVERSAS</v>
          </cell>
          <cell r="C480" t="str">
            <v>Consolidado</v>
          </cell>
          <cell r="D480" t="str">
            <v>Consolidado</v>
          </cell>
          <cell r="E480">
            <v>1883781</v>
          </cell>
          <cell r="F480">
            <v>1883781</v>
          </cell>
          <cell r="G480">
            <v>24387.68</v>
          </cell>
          <cell r="H480">
            <v>24387.68</v>
          </cell>
          <cell r="I480">
            <v>1859393.32</v>
          </cell>
        </row>
        <row r="481">
          <cell r="B481" t="str">
            <v>RECEITA DE ÔNUS DE SUCUMBÊNCIA DE AÇÕES JUDICIAIS</v>
          </cell>
          <cell r="C481" t="str">
            <v>Consolidado</v>
          </cell>
          <cell r="D481" t="str">
            <v>Consolidado</v>
          </cell>
          <cell r="E481">
            <v>1000000</v>
          </cell>
          <cell r="F481">
            <v>1000000</v>
          </cell>
          <cell r="G481">
            <v>20462.78</v>
          </cell>
          <cell r="H481">
            <v>20462.78</v>
          </cell>
          <cell r="I481">
            <v>979537.22</v>
          </cell>
        </row>
        <row r="482">
          <cell r="B482" t="str">
            <v>Receita de Cobrança Judicial p/Procuradores</v>
          </cell>
          <cell r="C482" t="str">
            <v>Consolidado</v>
          </cell>
          <cell r="D482" t="str">
            <v>Consolidado</v>
          </cell>
          <cell r="E482">
            <v>1000000</v>
          </cell>
          <cell r="F482">
            <v>1000000</v>
          </cell>
          <cell r="G482">
            <v>20462.78</v>
          </cell>
          <cell r="H482">
            <v>20462.78</v>
          </cell>
          <cell r="I482">
            <v>979537.22</v>
          </cell>
        </row>
        <row r="483">
          <cell r="B483" t="str">
            <v>OUTRAS RECEITAS</v>
          </cell>
          <cell r="C483" t="str">
            <v>Consolidado</v>
          </cell>
          <cell r="D483" t="str">
            <v>Consolidado</v>
          </cell>
          <cell r="E483">
            <v>883781</v>
          </cell>
          <cell r="F483">
            <v>883781</v>
          </cell>
          <cell r="G483">
            <v>3924.9</v>
          </cell>
          <cell r="H483">
            <v>3924.9</v>
          </cell>
          <cell r="I483">
            <v>879856.1</v>
          </cell>
        </row>
        <row r="484">
          <cell r="B484" t="str">
            <v>Receita  de Carnaval</v>
          </cell>
          <cell r="C484" t="str">
            <v>Consolidado</v>
          </cell>
          <cell r="D484" t="str">
            <v>Consolidado</v>
          </cell>
          <cell r="E484">
            <v>683468</v>
          </cell>
          <cell r="F484">
            <v>683468</v>
          </cell>
          <cell r="G484">
            <v>0</v>
          </cell>
          <cell r="H484">
            <v>0</v>
          </cell>
          <cell r="I484">
            <v>683468</v>
          </cell>
        </row>
        <row r="485">
          <cell r="B485" t="str">
            <v>Fundo para Sustentabilidade do Espaço Municipal - FUSEM</v>
          </cell>
          <cell r="C485" t="str">
            <v>Consolidado</v>
          </cell>
          <cell r="D485" t="str">
            <v>Consolidado</v>
          </cell>
          <cell r="E485">
            <v>93500</v>
          </cell>
          <cell r="F485">
            <v>93500</v>
          </cell>
          <cell r="G485">
            <v>3877.72</v>
          </cell>
          <cell r="H485">
            <v>3877.72</v>
          </cell>
          <cell r="I485">
            <v>89622.28</v>
          </cell>
        </row>
        <row r="486">
          <cell r="B486" t="str">
            <v>FMS - Doação Pena Pecuniária Canil Municipal</v>
          </cell>
          <cell r="C486" t="str">
            <v>Consolidado</v>
          </cell>
          <cell r="D486" t="str">
            <v>Consolidado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B487" t="str">
            <v>Outras Receitas Correntes</v>
          </cell>
          <cell r="C487" t="str">
            <v>Consolidado</v>
          </cell>
          <cell r="D487" t="str">
            <v>Consolidado</v>
          </cell>
          <cell r="E487">
            <v>20000</v>
          </cell>
          <cell r="F487">
            <v>20000</v>
          </cell>
          <cell r="G487">
            <v>0</v>
          </cell>
          <cell r="H487">
            <v>0</v>
          </cell>
          <cell r="I487">
            <v>20000</v>
          </cell>
        </row>
        <row r="488">
          <cell r="B488" t="str">
            <v>Receita de Feiras Livres</v>
          </cell>
          <cell r="C488" t="str">
            <v>Consolidado</v>
          </cell>
          <cell r="D488" t="str">
            <v>Consolidado</v>
          </cell>
          <cell r="E488">
            <v>66813</v>
          </cell>
          <cell r="F488">
            <v>66813</v>
          </cell>
          <cell r="G488">
            <v>47.18</v>
          </cell>
          <cell r="H488">
            <v>47.18</v>
          </cell>
          <cell r="I488">
            <v>66765.82</v>
          </cell>
        </row>
        <row r="489">
          <cell r="B489" t="str">
            <v>Receita de Artesanato - Museu da Baronesa</v>
          </cell>
          <cell r="C489" t="str">
            <v>Consolidado</v>
          </cell>
          <cell r="D489" t="str">
            <v>Consolidado</v>
          </cell>
          <cell r="E489">
            <v>10000</v>
          </cell>
          <cell r="F489">
            <v>10000</v>
          </cell>
          <cell r="G489">
            <v>0</v>
          </cell>
          <cell r="H489">
            <v>0</v>
          </cell>
          <cell r="I489">
            <v>10000</v>
          </cell>
        </row>
        <row r="490">
          <cell r="B490" t="str">
            <v>Receita Hospederia de Grandes Animais - Ministério Público</v>
          </cell>
          <cell r="C490" t="str">
            <v>Consolidado</v>
          </cell>
          <cell r="D490" t="str">
            <v>Consolidado</v>
          </cell>
          <cell r="E490">
            <v>10000</v>
          </cell>
          <cell r="F490">
            <v>10000</v>
          </cell>
          <cell r="G490">
            <v>0</v>
          </cell>
          <cell r="H490">
            <v>0</v>
          </cell>
          <cell r="I490">
            <v>10000</v>
          </cell>
        </row>
        <row r="491">
          <cell r="B491" t="str">
            <v>RECEITAS DE CAPITAL</v>
          </cell>
          <cell r="C491" t="str">
            <v>Consolidado</v>
          </cell>
          <cell r="D491" t="str">
            <v>Consolidado</v>
          </cell>
          <cell r="E491">
            <v>157727260</v>
          </cell>
          <cell r="F491">
            <v>157727260</v>
          </cell>
          <cell r="G491">
            <v>2143.37</v>
          </cell>
          <cell r="H491">
            <v>2143.37</v>
          </cell>
          <cell r="I491">
            <v>157725116.63</v>
          </cell>
        </row>
        <row r="492">
          <cell r="B492" t="str">
            <v>OPERAÇÕES DE CRÉDITO</v>
          </cell>
          <cell r="C492" t="str">
            <v>Consolidado</v>
          </cell>
          <cell r="D492" t="str">
            <v>Consolidado</v>
          </cell>
          <cell r="E492">
            <v>69875000</v>
          </cell>
          <cell r="F492">
            <v>69875000</v>
          </cell>
          <cell r="G492">
            <v>0</v>
          </cell>
          <cell r="H492">
            <v>0</v>
          </cell>
          <cell r="I492">
            <v>69875000</v>
          </cell>
        </row>
        <row r="493">
          <cell r="B493" t="str">
            <v>OPERAÇÕES DE CRÉDITO INTERNAS</v>
          </cell>
          <cell r="C493" t="str">
            <v>Consolidado</v>
          </cell>
          <cell r="D493" t="str">
            <v>Consolidado</v>
          </cell>
          <cell r="E493">
            <v>69875000</v>
          </cell>
          <cell r="F493">
            <v>69875000</v>
          </cell>
          <cell r="G493">
            <v>0</v>
          </cell>
          <cell r="H493">
            <v>0</v>
          </cell>
          <cell r="I493">
            <v>69875000</v>
          </cell>
        </row>
        <row r="494">
          <cell r="B494" t="str">
            <v>OPERAÇÕES DE CREDITOS INTERNAS CONTRATUAIS</v>
          </cell>
          <cell r="C494" t="str">
            <v>Consolidado</v>
          </cell>
          <cell r="D494" t="str">
            <v>Consolidado</v>
          </cell>
          <cell r="E494">
            <v>69875000</v>
          </cell>
          <cell r="F494">
            <v>69875000</v>
          </cell>
          <cell r="G494">
            <v>0</v>
          </cell>
          <cell r="H494">
            <v>0</v>
          </cell>
          <cell r="I494">
            <v>69875000</v>
          </cell>
        </row>
        <row r="495">
          <cell r="B495" t="str">
            <v>OPERAÇÕES DE CRÉDITO INTERNAS PARA PROGRAMAS DE SANEAMENTO</v>
          </cell>
          <cell r="C495" t="str">
            <v>Consolidado</v>
          </cell>
          <cell r="D495" t="str">
            <v>Consolidado</v>
          </cell>
          <cell r="E495">
            <v>13275000</v>
          </cell>
          <cell r="F495">
            <v>13275000</v>
          </cell>
          <cell r="G495">
            <v>0</v>
          </cell>
          <cell r="H495">
            <v>0</v>
          </cell>
          <cell r="I495">
            <v>13275000</v>
          </cell>
        </row>
        <row r="496">
          <cell r="B496" t="str">
            <v>Operação de Crédito Programa de Saneamento - PAC</v>
          </cell>
          <cell r="C496" t="str">
            <v>Consolidado</v>
          </cell>
          <cell r="D496" t="str">
            <v>Consolidado</v>
          </cell>
          <cell r="E496">
            <v>13275000</v>
          </cell>
          <cell r="F496">
            <v>13275000</v>
          </cell>
          <cell r="G496">
            <v>0</v>
          </cell>
          <cell r="H496">
            <v>0</v>
          </cell>
          <cell r="I496">
            <v>13275000</v>
          </cell>
        </row>
        <row r="497">
          <cell r="B497" t="str">
            <v>OUTRAS OPERAÇÕES DE CRÉDITO INTERNAS- CONTRATUAIS</v>
          </cell>
          <cell r="C497" t="str">
            <v>Consolidado</v>
          </cell>
          <cell r="D497" t="str">
            <v>Consolidado</v>
          </cell>
          <cell r="E497">
            <v>56600000</v>
          </cell>
          <cell r="F497">
            <v>56600000</v>
          </cell>
          <cell r="G497">
            <v>0</v>
          </cell>
          <cell r="H497">
            <v>0</v>
          </cell>
          <cell r="I497">
            <v>56600000</v>
          </cell>
        </row>
        <row r="498">
          <cell r="B498" t="str">
            <v>Programa Pavimentação - PAC II</v>
          </cell>
          <cell r="C498" t="str">
            <v>Consolidado</v>
          </cell>
          <cell r="D498" t="str">
            <v>Consolidado</v>
          </cell>
          <cell r="E498">
            <v>46600000</v>
          </cell>
          <cell r="F498">
            <v>46600000</v>
          </cell>
          <cell r="G498">
            <v>0</v>
          </cell>
          <cell r="H498">
            <v>0</v>
          </cell>
          <cell r="I498">
            <v>46600000</v>
          </cell>
        </row>
        <row r="499">
          <cell r="B499" t="str">
            <v>Programa de Modernização da Administração Tributária - PMAT III</v>
          </cell>
          <cell r="C499" t="str">
            <v>Consolidado</v>
          </cell>
          <cell r="D499" t="str">
            <v>Consolidado</v>
          </cell>
          <cell r="E499">
            <v>10000000</v>
          </cell>
          <cell r="F499">
            <v>10000000</v>
          </cell>
          <cell r="G499">
            <v>0</v>
          </cell>
          <cell r="H499">
            <v>0</v>
          </cell>
          <cell r="I499">
            <v>10000000</v>
          </cell>
        </row>
        <row r="500">
          <cell r="B500" t="str">
            <v>ALIENAÇÃO DE BENS</v>
          </cell>
          <cell r="C500" t="str">
            <v>Consolidado</v>
          </cell>
          <cell r="D500" t="str">
            <v>Consolidado</v>
          </cell>
          <cell r="E500">
            <v>45823</v>
          </cell>
          <cell r="F500">
            <v>45823</v>
          </cell>
          <cell r="G500">
            <v>2143.37</v>
          </cell>
          <cell r="H500">
            <v>2143.37</v>
          </cell>
          <cell r="I500">
            <v>43679.63</v>
          </cell>
        </row>
        <row r="501">
          <cell r="B501" t="str">
            <v>ALIENAÇÃO DE BENS MÓVEIS</v>
          </cell>
          <cell r="C501" t="str">
            <v>Consolidado</v>
          </cell>
          <cell r="D501" t="str">
            <v>Consolidado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B502" t="str">
            <v>ALIENAÇÃO DE VEÍCULOS</v>
          </cell>
          <cell r="C502" t="str">
            <v>Consolidado</v>
          </cell>
          <cell r="D502" t="str">
            <v>Consolidado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B503" t="str">
            <v>Alienação de Veículos - Executivo</v>
          </cell>
          <cell r="C503" t="str">
            <v>Consolidado</v>
          </cell>
          <cell r="D503" t="str">
            <v>Consolidado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B504" t="str">
            <v>ALIENAÇÕES DE BENS IMÓVEIS</v>
          </cell>
          <cell r="C504" t="str">
            <v>Consolidado</v>
          </cell>
          <cell r="D504" t="str">
            <v>Consolidado</v>
          </cell>
          <cell r="E504">
            <v>45823</v>
          </cell>
          <cell r="F504">
            <v>45823</v>
          </cell>
          <cell r="G504">
            <v>2143.37</v>
          </cell>
          <cell r="H504">
            <v>2143.37</v>
          </cell>
          <cell r="I504">
            <v>43679.63</v>
          </cell>
        </row>
        <row r="505">
          <cell r="B505" t="str">
            <v>Alienações de Imóveis Urbanos</v>
          </cell>
          <cell r="C505" t="str">
            <v>Consolidado</v>
          </cell>
          <cell r="D505" t="str">
            <v>Consolidado</v>
          </cell>
          <cell r="E505">
            <v>45823</v>
          </cell>
          <cell r="F505">
            <v>45823</v>
          </cell>
          <cell r="G505">
            <v>2143.37</v>
          </cell>
          <cell r="H505">
            <v>2143.37</v>
          </cell>
          <cell r="I505">
            <v>43679.63</v>
          </cell>
        </row>
        <row r="506">
          <cell r="B506" t="str">
            <v>TRANSFERÊNCIAS DE CAPITAL</v>
          </cell>
          <cell r="C506" t="str">
            <v>Consolidado</v>
          </cell>
          <cell r="D506" t="str">
            <v>Consolidado</v>
          </cell>
          <cell r="E506">
            <v>87806437</v>
          </cell>
          <cell r="F506">
            <v>87806437</v>
          </cell>
          <cell r="G506">
            <v>0</v>
          </cell>
          <cell r="H506">
            <v>0</v>
          </cell>
          <cell r="I506">
            <v>87806437</v>
          </cell>
        </row>
        <row r="507">
          <cell r="B507" t="str">
            <v>TRANSFERÊNCIAS DE CONVÊNIOS</v>
          </cell>
          <cell r="C507" t="str">
            <v>Consolidado</v>
          </cell>
          <cell r="D507" t="str">
            <v>Consolidado</v>
          </cell>
          <cell r="E507">
            <v>87806437</v>
          </cell>
          <cell r="F507">
            <v>87806437</v>
          </cell>
          <cell r="G507">
            <v>0</v>
          </cell>
          <cell r="H507">
            <v>0</v>
          </cell>
          <cell r="I507">
            <v>87806437</v>
          </cell>
        </row>
        <row r="508">
          <cell r="B508" t="str">
            <v>TRANSFERÊNCIAS DA UNIÃO E SUAS ENTIDADES</v>
          </cell>
          <cell r="C508" t="str">
            <v>Consolidado</v>
          </cell>
          <cell r="D508" t="str">
            <v>Consolidado</v>
          </cell>
          <cell r="E508">
            <v>87806437</v>
          </cell>
          <cell r="F508">
            <v>87806437</v>
          </cell>
          <cell r="G508">
            <v>0</v>
          </cell>
          <cell r="H508">
            <v>0</v>
          </cell>
          <cell r="I508">
            <v>87806437</v>
          </cell>
        </row>
        <row r="509">
          <cell r="B509" t="str">
            <v>TRANSFERENCIAS DE RECURSOS DESTINADOS A PROGRAMAS DE EDUCAÇÃO</v>
          </cell>
          <cell r="C509" t="str">
            <v>Consolidado</v>
          </cell>
          <cell r="D509" t="str">
            <v>Consolidado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B510" t="str">
            <v>Caminho da Escola - Ônibus Acessível</v>
          </cell>
          <cell r="C510" t="str">
            <v>Consolidado</v>
          </cell>
          <cell r="D510" t="str">
            <v>Consolidado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B511" t="str">
            <v>OUTRAS TRANSFERENCIAS DE CONVENIOS DA UNIAO</v>
          </cell>
          <cell r="C511" t="str">
            <v>Consolidado</v>
          </cell>
          <cell r="D511" t="str">
            <v>Consolidado</v>
          </cell>
          <cell r="E511">
            <v>87806437</v>
          </cell>
          <cell r="F511">
            <v>87806437</v>
          </cell>
          <cell r="G511">
            <v>0</v>
          </cell>
          <cell r="H511">
            <v>0</v>
          </cell>
          <cell r="I511">
            <v>87806437</v>
          </cell>
        </row>
        <row r="512">
          <cell r="B512" t="str">
            <v>Transferência - Urbanização de Favelas - PAC</v>
          </cell>
          <cell r="C512" t="str">
            <v>Consolidado</v>
          </cell>
          <cell r="D512" t="str">
            <v>Consolidado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B513" t="str">
            <v>Habitação de Interesse Social</v>
          </cell>
          <cell r="C513" t="str">
            <v>Consolidado</v>
          </cell>
          <cell r="D513" t="str">
            <v>Consolidado</v>
          </cell>
          <cell r="E513">
            <v>1414580</v>
          </cell>
          <cell r="F513">
            <v>1414580</v>
          </cell>
          <cell r="G513">
            <v>0</v>
          </cell>
          <cell r="H513">
            <v>0</v>
          </cell>
          <cell r="I513">
            <v>1414580</v>
          </cell>
        </row>
        <row r="514">
          <cell r="B514" t="str">
            <v>Construção de Terminal Turístico</v>
          </cell>
          <cell r="C514" t="str">
            <v>Consolidado</v>
          </cell>
          <cell r="D514" t="str">
            <v>Consolidado</v>
          </cell>
          <cell r="E514">
            <v>312000</v>
          </cell>
          <cell r="F514">
            <v>312000</v>
          </cell>
          <cell r="G514">
            <v>0</v>
          </cell>
          <cell r="H514">
            <v>0</v>
          </cell>
          <cell r="I514">
            <v>312000</v>
          </cell>
        </row>
        <row r="515">
          <cell r="B515" t="str">
            <v>Obras de Reconstrução e Recuperação dos Danos Causado pelas Cheias em Pelotas</v>
          </cell>
          <cell r="C515" t="str">
            <v>Consolidado</v>
          </cell>
          <cell r="D515" t="str">
            <v>Consolidado</v>
          </cell>
          <cell r="E515">
            <v>1050000</v>
          </cell>
          <cell r="F515">
            <v>1050000</v>
          </cell>
          <cell r="G515">
            <v>0</v>
          </cell>
          <cell r="H515">
            <v>0</v>
          </cell>
          <cell r="I515">
            <v>1050000</v>
          </cell>
        </row>
        <row r="516">
          <cell r="B516" t="str">
            <v>Transferencias - PAC - Cidades Históricas</v>
          </cell>
          <cell r="C516" t="str">
            <v>Consolidado</v>
          </cell>
          <cell r="D516" t="str">
            <v>Consolidado</v>
          </cell>
          <cell r="E516">
            <v>4585000</v>
          </cell>
          <cell r="F516">
            <v>4585000</v>
          </cell>
          <cell r="G516">
            <v>0</v>
          </cell>
          <cell r="H516">
            <v>0</v>
          </cell>
          <cell r="I516">
            <v>4585000</v>
          </cell>
        </row>
        <row r="517">
          <cell r="B517" t="str">
            <v>Transferencias - PAC II - Habitação</v>
          </cell>
          <cell r="C517" t="str">
            <v>Consolidado</v>
          </cell>
          <cell r="D517" t="str">
            <v>Consolidado</v>
          </cell>
          <cell r="E517">
            <v>20082857</v>
          </cell>
          <cell r="F517">
            <v>20082857</v>
          </cell>
          <cell r="G517">
            <v>0</v>
          </cell>
          <cell r="H517">
            <v>0</v>
          </cell>
          <cell r="I517">
            <v>20082857</v>
          </cell>
        </row>
        <row r="518">
          <cell r="B518" t="str">
            <v>Transferencias - PAC II - Abastecimento</v>
          </cell>
          <cell r="C518" t="str">
            <v>Consolidado</v>
          </cell>
          <cell r="D518" t="str">
            <v>Consolidado</v>
          </cell>
          <cell r="E518">
            <v>45000000</v>
          </cell>
          <cell r="F518">
            <v>45000000</v>
          </cell>
          <cell r="G518">
            <v>0</v>
          </cell>
          <cell r="H518">
            <v>0</v>
          </cell>
          <cell r="I518">
            <v>45000000</v>
          </cell>
        </row>
        <row r="519">
          <cell r="B519" t="str">
            <v>Transferencias - PAC II - Saneamento</v>
          </cell>
          <cell r="C519" t="str">
            <v>Consolidado</v>
          </cell>
          <cell r="D519" t="str">
            <v>Consolidado</v>
          </cell>
          <cell r="E519">
            <v>15362000</v>
          </cell>
          <cell r="F519">
            <v>15362000</v>
          </cell>
          <cell r="G519">
            <v>0</v>
          </cell>
          <cell r="H519">
            <v>0</v>
          </cell>
          <cell r="I519">
            <v>15362000</v>
          </cell>
        </row>
        <row r="520">
          <cell r="B520" t="str">
            <v>(R) Receitas</v>
          </cell>
          <cell r="C520" t="str">
            <v>Consolidado</v>
          </cell>
          <cell r="D520" t="str">
            <v>Consolidado</v>
          </cell>
          <cell r="E520">
            <v>-1096545</v>
          </cell>
          <cell r="F520">
            <v>-1096545</v>
          </cell>
          <cell r="G520">
            <v>0</v>
          </cell>
          <cell r="H520">
            <v>0</v>
          </cell>
          <cell r="I520">
            <v>-1096545</v>
          </cell>
        </row>
        <row r="521">
          <cell r="B521" t="str">
            <v>(R) RECEITAS CORRENTES</v>
          </cell>
          <cell r="C521" t="str">
            <v>Consolidado</v>
          </cell>
          <cell r="D521" t="str">
            <v>Consolidado</v>
          </cell>
          <cell r="E521">
            <v>-1096545</v>
          </cell>
          <cell r="F521">
            <v>-1096545</v>
          </cell>
          <cell r="G521">
            <v>0</v>
          </cell>
          <cell r="H521">
            <v>0</v>
          </cell>
          <cell r="I521">
            <v>-1096545</v>
          </cell>
        </row>
        <row r="522">
          <cell r="B522" t="str">
            <v>(R) RECEITAS TRIBUTÁRIAS</v>
          </cell>
          <cell r="C522" t="str">
            <v>Consolidado</v>
          </cell>
          <cell r="D522" t="str">
            <v>Consolidado</v>
          </cell>
          <cell r="E522">
            <v>-1085445</v>
          </cell>
          <cell r="F522">
            <v>-1085445</v>
          </cell>
          <cell r="G522">
            <v>0</v>
          </cell>
          <cell r="H522">
            <v>0</v>
          </cell>
          <cell r="I522">
            <v>-1085445</v>
          </cell>
        </row>
        <row r="523">
          <cell r="B523" t="str">
            <v>(R) IMPOSTOS</v>
          </cell>
          <cell r="C523" t="str">
            <v>Consolidado</v>
          </cell>
          <cell r="D523" t="str">
            <v>Consolidado</v>
          </cell>
          <cell r="E523">
            <v>-1077736</v>
          </cell>
          <cell r="F523">
            <v>-1077736</v>
          </cell>
          <cell r="G523">
            <v>0</v>
          </cell>
          <cell r="H523">
            <v>0</v>
          </cell>
          <cell r="I523">
            <v>-1077736</v>
          </cell>
        </row>
        <row r="524">
          <cell r="B524" t="str">
            <v>(R) IMPOSTO SOBRE O PATRIMÔNIO E A RENDA</v>
          </cell>
          <cell r="C524" t="str">
            <v>Consolidado</v>
          </cell>
          <cell r="D524" t="str">
            <v>Consolidado</v>
          </cell>
          <cell r="E524">
            <v>-486263</v>
          </cell>
          <cell r="F524">
            <v>-486263</v>
          </cell>
          <cell r="G524">
            <v>0</v>
          </cell>
          <cell r="H524">
            <v>0</v>
          </cell>
          <cell r="I524">
            <v>-486263</v>
          </cell>
        </row>
        <row r="525">
          <cell r="B525" t="str">
            <v>(R) IMPOSTOS SOBRE A PROPRIEDADE PRDIAL E TERRITORIAL URBANA - IPTU</v>
          </cell>
          <cell r="C525" t="str">
            <v>Consolidado</v>
          </cell>
          <cell r="D525" t="str">
            <v>Consolidado</v>
          </cell>
          <cell r="E525">
            <v>-386263</v>
          </cell>
          <cell r="F525">
            <v>-386263</v>
          </cell>
          <cell r="G525">
            <v>0</v>
          </cell>
          <cell r="H525">
            <v>0</v>
          </cell>
          <cell r="I525">
            <v>-386263</v>
          </cell>
        </row>
        <row r="526">
          <cell r="B526" t="str">
            <v>(R) IPTU - Próprio 55%</v>
          </cell>
          <cell r="C526" t="str">
            <v>Consolidado</v>
          </cell>
          <cell r="D526" t="str">
            <v>Consolidado</v>
          </cell>
          <cell r="E526">
            <v>-386263</v>
          </cell>
          <cell r="F526">
            <v>-386263</v>
          </cell>
          <cell r="G526">
            <v>0</v>
          </cell>
          <cell r="H526">
            <v>0</v>
          </cell>
          <cell r="I526">
            <v>-386263</v>
          </cell>
        </row>
        <row r="527">
          <cell r="B527" t="str">
            <v>(R) ITBI - IMP. S/ TRANSM. "INTER VIVOS" BENS IMÓV. E DTOS. REAIS S/ IMÓVEIS ITBI</v>
          </cell>
          <cell r="C527" t="str">
            <v>Consolidado</v>
          </cell>
          <cell r="D527" t="str">
            <v>Consolidado</v>
          </cell>
          <cell r="E527">
            <v>-100000</v>
          </cell>
          <cell r="F527">
            <v>-100000</v>
          </cell>
          <cell r="G527">
            <v>0</v>
          </cell>
          <cell r="H527">
            <v>0</v>
          </cell>
          <cell r="I527">
            <v>-100000</v>
          </cell>
        </row>
        <row r="528">
          <cell r="B528" t="str">
            <v>(R) ITBI - Próprio 55%</v>
          </cell>
          <cell r="C528" t="str">
            <v>Consolidado</v>
          </cell>
          <cell r="D528" t="str">
            <v>Consolidado</v>
          </cell>
          <cell r="E528">
            <v>-100000</v>
          </cell>
          <cell r="F528">
            <v>-100000</v>
          </cell>
          <cell r="G528">
            <v>0</v>
          </cell>
          <cell r="H528">
            <v>0</v>
          </cell>
          <cell r="I528">
            <v>-100000</v>
          </cell>
        </row>
        <row r="529">
          <cell r="B529" t="str">
            <v>(R) IMPOSTO SOBRE PRODUÇÃO E CIRCULAÇÃO</v>
          </cell>
          <cell r="C529" t="str">
            <v>Consolidado</v>
          </cell>
          <cell r="D529" t="str">
            <v>Consolidado</v>
          </cell>
          <cell r="E529">
            <v>-591473</v>
          </cell>
          <cell r="F529">
            <v>-591473</v>
          </cell>
          <cell r="G529">
            <v>0</v>
          </cell>
          <cell r="H529">
            <v>0</v>
          </cell>
          <cell r="I529">
            <v>-591473</v>
          </cell>
        </row>
        <row r="530">
          <cell r="B530" t="str">
            <v>(R) ISSQN - IMPOSTO SOBRE SERVIÇOS DE QUALQUER NATUREZA</v>
          </cell>
          <cell r="C530" t="str">
            <v>Consolidado</v>
          </cell>
          <cell r="D530" t="str">
            <v>Consolidado</v>
          </cell>
          <cell r="E530">
            <v>-591473</v>
          </cell>
          <cell r="F530">
            <v>-591473</v>
          </cell>
          <cell r="G530">
            <v>0</v>
          </cell>
          <cell r="H530">
            <v>0</v>
          </cell>
          <cell r="I530">
            <v>-591473</v>
          </cell>
        </row>
        <row r="531">
          <cell r="B531" t="str">
            <v>(R) IMPOSTO SOBRE SERVICOS E QUALQUER NATUREZA</v>
          </cell>
          <cell r="C531" t="str">
            <v>Consolidado</v>
          </cell>
          <cell r="D531" t="str">
            <v>Consolidado</v>
          </cell>
          <cell r="E531">
            <v>-591473</v>
          </cell>
          <cell r="F531">
            <v>-591473</v>
          </cell>
          <cell r="G531">
            <v>0</v>
          </cell>
          <cell r="H531">
            <v>0</v>
          </cell>
          <cell r="I531">
            <v>-591473</v>
          </cell>
        </row>
        <row r="532">
          <cell r="B532" t="str">
            <v>(R) ISSQN Próprio 55%</v>
          </cell>
          <cell r="C532" t="str">
            <v>Consolidado</v>
          </cell>
          <cell r="D532" t="str">
            <v>Consolidado</v>
          </cell>
          <cell r="E532">
            <v>-591473</v>
          </cell>
          <cell r="F532">
            <v>-591473</v>
          </cell>
          <cell r="G532">
            <v>0</v>
          </cell>
          <cell r="H532">
            <v>0</v>
          </cell>
          <cell r="I532">
            <v>-591473</v>
          </cell>
        </row>
        <row r="533">
          <cell r="B533" t="str">
            <v>(R) TAXAS</v>
          </cell>
          <cell r="C533" t="str">
            <v>Consolidado</v>
          </cell>
          <cell r="D533" t="str">
            <v>Consolidado</v>
          </cell>
          <cell r="E533">
            <v>-7709</v>
          </cell>
          <cell r="F533">
            <v>-7709</v>
          </cell>
          <cell r="G533">
            <v>0</v>
          </cell>
          <cell r="H533">
            <v>0</v>
          </cell>
          <cell r="I533">
            <v>-7709</v>
          </cell>
        </row>
        <row r="534">
          <cell r="B534" t="str">
            <v>(R) TAXAS PELO EXERCÍCIO DO PODER DE POLÍCIA</v>
          </cell>
          <cell r="C534" t="str">
            <v>Consolidado</v>
          </cell>
          <cell r="D534" t="str">
            <v>Consolidado</v>
          </cell>
          <cell r="E534">
            <v>-7709</v>
          </cell>
          <cell r="F534">
            <v>-7709</v>
          </cell>
          <cell r="G534">
            <v>0</v>
          </cell>
          <cell r="H534">
            <v>0</v>
          </cell>
          <cell r="I534">
            <v>-7709</v>
          </cell>
        </row>
        <row r="535">
          <cell r="B535" t="str">
            <v>(R) Taxa de Licença Func. Estabel. Comerc. Indust. Prestadora de Serviços - Alvará</v>
          </cell>
          <cell r="C535" t="str">
            <v>Consolidado</v>
          </cell>
          <cell r="D535" t="str">
            <v>Consolidado</v>
          </cell>
          <cell r="E535">
            <v>-7709</v>
          </cell>
          <cell r="F535">
            <v>-7709</v>
          </cell>
          <cell r="G535">
            <v>0</v>
          </cell>
          <cell r="H535">
            <v>0</v>
          </cell>
          <cell r="I535">
            <v>-7709</v>
          </cell>
        </row>
        <row r="536">
          <cell r="B536" t="str">
            <v>(R) TRANSFERÊNCIAS CORRENTES</v>
          </cell>
          <cell r="C536" t="str">
            <v>Consolidado</v>
          </cell>
          <cell r="D536" t="str">
            <v>Consolidado</v>
          </cell>
          <cell r="E536">
            <v>-11100</v>
          </cell>
          <cell r="F536">
            <v>-11100</v>
          </cell>
          <cell r="G536">
            <v>0</v>
          </cell>
          <cell r="H536">
            <v>0</v>
          </cell>
          <cell r="I536">
            <v>-11100</v>
          </cell>
        </row>
        <row r="537">
          <cell r="B537" t="str">
            <v>(R) TRANSFERÊNCIAS INTERGOVERNAMENTAIS</v>
          </cell>
          <cell r="C537" t="str">
            <v>Consolidado</v>
          </cell>
          <cell r="D537" t="str">
            <v>Consolidado</v>
          </cell>
          <cell r="E537">
            <v>-11100</v>
          </cell>
          <cell r="F537">
            <v>-11100</v>
          </cell>
          <cell r="G537">
            <v>0</v>
          </cell>
          <cell r="H537">
            <v>0</v>
          </cell>
          <cell r="I537">
            <v>-11100</v>
          </cell>
        </row>
        <row r="538">
          <cell r="B538" t="str">
            <v>(R) TRANSFERÊNCIA DOS ESTADOS</v>
          </cell>
          <cell r="C538" t="str">
            <v>Consolidado</v>
          </cell>
          <cell r="D538" t="str">
            <v>Consolidado</v>
          </cell>
          <cell r="E538">
            <v>-11100</v>
          </cell>
          <cell r="F538">
            <v>-11100</v>
          </cell>
          <cell r="G538">
            <v>0</v>
          </cell>
          <cell r="H538">
            <v>0</v>
          </cell>
          <cell r="I538">
            <v>-11100</v>
          </cell>
        </row>
        <row r="539">
          <cell r="B539" t="str">
            <v>(R) PARTICIPAÇÃO RECEITA ESTADO</v>
          </cell>
          <cell r="C539" t="str">
            <v>Consolidado</v>
          </cell>
          <cell r="D539" t="str">
            <v>Consolidado</v>
          </cell>
          <cell r="E539">
            <v>-11100</v>
          </cell>
          <cell r="F539">
            <v>-11100</v>
          </cell>
          <cell r="G539">
            <v>0</v>
          </cell>
          <cell r="H539">
            <v>0</v>
          </cell>
          <cell r="I539">
            <v>-11100</v>
          </cell>
        </row>
        <row r="540">
          <cell r="B540" t="str">
            <v>(R) COTA-PARTE DO ICMS</v>
          </cell>
          <cell r="C540" t="str">
            <v>Consolidado</v>
          </cell>
          <cell r="D540" t="str">
            <v>Consolidado</v>
          </cell>
          <cell r="E540">
            <v>-11100</v>
          </cell>
          <cell r="F540">
            <v>-11100</v>
          </cell>
          <cell r="G540">
            <v>0</v>
          </cell>
          <cell r="H540">
            <v>0</v>
          </cell>
          <cell r="I540">
            <v>-11100</v>
          </cell>
        </row>
        <row r="541">
          <cell r="B541" t="str">
            <v>(R) Cota-Parte do ICMS - Próprio 55%</v>
          </cell>
          <cell r="C541" t="str">
            <v>Consolidado</v>
          </cell>
          <cell r="D541" t="str">
            <v>Consolidado</v>
          </cell>
          <cell r="E541">
            <v>-11100</v>
          </cell>
          <cell r="F541">
            <v>-11100</v>
          </cell>
          <cell r="G541">
            <v>0</v>
          </cell>
          <cell r="H541">
            <v>0</v>
          </cell>
          <cell r="I541">
            <v>-11100</v>
          </cell>
        </row>
        <row r="542">
          <cell r="B542" t="str">
            <v>(R) Receitas</v>
          </cell>
          <cell r="C542" t="str">
            <v>Consolidado</v>
          </cell>
          <cell r="D542" t="str">
            <v>Consolidado</v>
          </cell>
          <cell r="E542">
            <v>-35782223.6</v>
          </cell>
          <cell r="F542">
            <v>-35782223.6</v>
          </cell>
          <cell r="G542">
            <v>-3499157.09</v>
          </cell>
          <cell r="H542">
            <v>-3499157.09</v>
          </cell>
          <cell r="I542">
            <v>-32283066.51</v>
          </cell>
        </row>
        <row r="543">
          <cell r="B543" t="str">
            <v>(R) RECEITAS CORRENTES</v>
          </cell>
          <cell r="C543" t="str">
            <v>Consolidado</v>
          </cell>
          <cell r="D543" t="str">
            <v>Consolidado</v>
          </cell>
          <cell r="E543">
            <v>-35782223.6</v>
          </cell>
          <cell r="F543">
            <v>-35782223.6</v>
          </cell>
          <cell r="G543">
            <v>-3499157.09</v>
          </cell>
          <cell r="H543">
            <v>-3499157.09</v>
          </cell>
          <cell r="I543">
            <v>-32283066.51</v>
          </cell>
        </row>
        <row r="544">
          <cell r="B544" t="str">
            <v>(R) TRANSFERÊNCIAS CORRENTES</v>
          </cell>
          <cell r="C544" t="str">
            <v>Consolidado</v>
          </cell>
          <cell r="D544" t="str">
            <v>Consolidado</v>
          </cell>
          <cell r="E544">
            <v>-35782223.6</v>
          </cell>
          <cell r="F544">
            <v>-35782223.6</v>
          </cell>
          <cell r="G544">
            <v>-3499157.09</v>
          </cell>
          <cell r="H544">
            <v>-3499157.09</v>
          </cell>
          <cell r="I544">
            <v>-32283066.51</v>
          </cell>
        </row>
        <row r="545">
          <cell r="B545" t="str">
            <v>(R) TRANSFERÊNCIAS INTERGOVERNAMENTAIS</v>
          </cell>
          <cell r="C545" t="str">
            <v>Consolidado</v>
          </cell>
          <cell r="D545" t="str">
            <v>Consolidado</v>
          </cell>
          <cell r="E545">
            <v>-35782223.6</v>
          </cell>
          <cell r="F545">
            <v>-35782223.6</v>
          </cell>
          <cell r="G545">
            <v>-3499157.09</v>
          </cell>
          <cell r="H545">
            <v>-3499157.09</v>
          </cell>
          <cell r="I545">
            <v>-32283066.51</v>
          </cell>
        </row>
        <row r="546">
          <cell r="B546" t="str">
            <v>(R) TRANSFERÊNCIAS DA UNIÃO</v>
          </cell>
          <cell r="C546" t="str">
            <v>Consolidado</v>
          </cell>
          <cell r="D546" t="str">
            <v>Consolidado</v>
          </cell>
          <cell r="E546">
            <v>-11881281.8</v>
          </cell>
          <cell r="F546">
            <v>-11881281.8</v>
          </cell>
          <cell r="G546">
            <v>-848258.12</v>
          </cell>
          <cell r="H546">
            <v>-848258.12</v>
          </cell>
          <cell r="I546">
            <v>-11033023.68</v>
          </cell>
        </row>
        <row r="547">
          <cell r="B547" t="str">
            <v>(R) PARTICIPAÇÃO NA RECEITA DA UNIÃO</v>
          </cell>
          <cell r="C547" t="str">
            <v>Consolidado</v>
          </cell>
          <cell r="D547" t="str">
            <v>Consolidado</v>
          </cell>
          <cell r="E547">
            <v>-11730251.2</v>
          </cell>
          <cell r="F547">
            <v>-11730251.2</v>
          </cell>
          <cell r="G547">
            <v>-848258.12</v>
          </cell>
          <cell r="H547">
            <v>-848258.12</v>
          </cell>
          <cell r="I547">
            <v>-10881993.08</v>
          </cell>
        </row>
        <row r="548">
          <cell r="B548" t="str">
            <v>(R) COTA PARTE FUNDO PARTICIPAÇÃO MUNICÍPIOS - FPM</v>
          </cell>
          <cell r="C548" t="str">
            <v>Consolidado</v>
          </cell>
          <cell r="D548" t="str">
            <v>Consolidado</v>
          </cell>
          <cell r="E548">
            <v>-11725187</v>
          </cell>
          <cell r="F548">
            <v>-11725187</v>
          </cell>
          <cell r="G548">
            <v>-847875.19</v>
          </cell>
          <cell r="H548">
            <v>-847875.19</v>
          </cell>
          <cell r="I548">
            <v>-10877311.81</v>
          </cell>
        </row>
        <row r="549">
          <cell r="B549" t="str">
            <v>(R) FPM - FUNDEB 20%</v>
          </cell>
          <cell r="C549" t="str">
            <v>Consolidado</v>
          </cell>
          <cell r="D549" t="str">
            <v>Consolidado</v>
          </cell>
          <cell r="E549">
            <v>-11725187</v>
          </cell>
          <cell r="F549">
            <v>-11725187</v>
          </cell>
          <cell r="G549">
            <v>-847875.19</v>
          </cell>
          <cell r="H549">
            <v>-847875.19</v>
          </cell>
          <cell r="I549">
            <v>-10877311.81</v>
          </cell>
        </row>
        <row r="550">
          <cell r="B550" t="str">
            <v>(R) COTA PARTE DO IMPOSTO SOBRE TERRITORIAL RURAL - ITR</v>
          </cell>
          <cell r="C550" t="str">
            <v>Consolidado</v>
          </cell>
          <cell r="D550" t="str">
            <v>Consolidado</v>
          </cell>
          <cell r="E550">
            <v>-5064.2</v>
          </cell>
          <cell r="F550">
            <v>-5064.2</v>
          </cell>
          <cell r="G550">
            <v>-382.93</v>
          </cell>
          <cell r="H550">
            <v>-382.93</v>
          </cell>
          <cell r="I550">
            <v>-4681.27</v>
          </cell>
        </row>
        <row r="551">
          <cell r="B551" t="str">
            <v>(R) ITR - FUNDEB - 20%</v>
          </cell>
          <cell r="C551" t="str">
            <v>Consolidado</v>
          </cell>
          <cell r="D551" t="str">
            <v>Consolidado</v>
          </cell>
          <cell r="E551">
            <v>-5064.2</v>
          </cell>
          <cell r="F551">
            <v>-5064.2</v>
          </cell>
          <cell r="G551">
            <v>-382.93</v>
          </cell>
          <cell r="H551">
            <v>-382.93</v>
          </cell>
          <cell r="I551">
            <v>-4681.27</v>
          </cell>
        </row>
        <row r="552">
          <cell r="B552" t="str">
            <v>(R) TRANSFERENCIAS FINANCEIRAS DO ICMS - DESONERAÇÃO LC Nº 87/96</v>
          </cell>
          <cell r="C552" t="str">
            <v>Consolidado</v>
          </cell>
          <cell r="D552" t="str">
            <v>Consolidado</v>
          </cell>
          <cell r="E552">
            <v>-151030.6</v>
          </cell>
          <cell r="F552">
            <v>-151030.6</v>
          </cell>
          <cell r="G552">
            <v>0</v>
          </cell>
          <cell r="H552">
            <v>0</v>
          </cell>
          <cell r="I552">
            <v>-151030.6</v>
          </cell>
        </row>
        <row r="553">
          <cell r="B553" t="str">
            <v>(R) LC 87/96 -  FUNDEB 20%</v>
          </cell>
          <cell r="C553" t="str">
            <v>Consolidado</v>
          </cell>
          <cell r="D553" t="str">
            <v>Consolidado</v>
          </cell>
          <cell r="E553">
            <v>-151030.6</v>
          </cell>
          <cell r="F553">
            <v>-151030.6</v>
          </cell>
          <cell r="G553">
            <v>0</v>
          </cell>
          <cell r="H553">
            <v>0</v>
          </cell>
          <cell r="I553">
            <v>-151030.6</v>
          </cell>
        </row>
        <row r="554">
          <cell r="B554" t="str">
            <v>(R) TRANSFERÊNCIA DOS ESTADOS</v>
          </cell>
          <cell r="C554" t="str">
            <v>Consolidado</v>
          </cell>
          <cell r="D554" t="str">
            <v>Consolidado</v>
          </cell>
          <cell r="E554">
            <v>-23900941.8</v>
          </cell>
          <cell r="F554">
            <v>-23900941.8</v>
          </cell>
          <cell r="G554">
            <v>-2650898.97</v>
          </cell>
          <cell r="H554">
            <v>-2650898.97</v>
          </cell>
          <cell r="I554">
            <v>-21250042.83</v>
          </cell>
        </row>
        <row r="555">
          <cell r="B555" t="str">
            <v>(R) PARTICIPAÇÃO RECEITA ESTADO</v>
          </cell>
          <cell r="C555" t="str">
            <v>Consolidado</v>
          </cell>
          <cell r="D555" t="str">
            <v>Consolidado</v>
          </cell>
          <cell r="E555">
            <v>-23900941.8</v>
          </cell>
          <cell r="F555">
            <v>-23900941.8</v>
          </cell>
          <cell r="G555">
            <v>-2650898.97</v>
          </cell>
          <cell r="H555">
            <v>-2650898.97</v>
          </cell>
          <cell r="I555">
            <v>-21250042.83</v>
          </cell>
        </row>
        <row r="556">
          <cell r="B556" t="str">
            <v>(R) COTA-PARTE DO ICMS</v>
          </cell>
          <cell r="C556" t="str">
            <v>Consolidado</v>
          </cell>
          <cell r="D556" t="str">
            <v>Consolidado</v>
          </cell>
          <cell r="E556">
            <v>-16282285.2</v>
          </cell>
          <cell r="F556">
            <v>-16282285.2</v>
          </cell>
          <cell r="G556">
            <v>-1300376.58</v>
          </cell>
          <cell r="H556">
            <v>-1300376.58</v>
          </cell>
          <cell r="I556">
            <v>-14981908.62</v>
          </cell>
        </row>
        <row r="557">
          <cell r="B557" t="str">
            <v>(R) Cota-Parte do ICMS - FUNDEB 20%</v>
          </cell>
          <cell r="C557" t="str">
            <v>Consolidado</v>
          </cell>
          <cell r="D557" t="str">
            <v>Consolidado</v>
          </cell>
          <cell r="E557">
            <v>-16282285.2</v>
          </cell>
          <cell r="F557">
            <v>-16282285.2</v>
          </cell>
          <cell r="G557">
            <v>-1300376.58</v>
          </cell>
          <cell r="H557">
            <v>-1300376.58</v>
          </cell>
          <cell r="I557">
            <v>-14981908.62</v>
          </cell>
        </row>
        <row r="558">
          <cell r="B558" t="str">
            <v>(R) COTA-PARTE DO IPVA</v>
          </cell>
          <cell r="C558" t="str">
            <v>Consolidado</v>
          </cell>
          <cell r="D558" t="str">
            <v>Consolidado</v>
          </cell>
          <cell r="E558">
            <v>-7319001.2</v>
          </cell>
          <cell r="F558">
            <v>-7319001.2</v>
          </cell>
          <cell r="G558">
            <v>-1324056.29</v>
          </cell>
          <cell r="H558">
            <v>-1324056.29</v>
          </cell>
          <cell r="I558">
            <v>-5994944.91</v>
          </cell>
        </row>
        <row r="559">
          <cell r="B559" t="str">
            <v>(R) Cota-Parte do IPVA - FUNDEB - 20%</v>
          </cell>
          <cell r="C559" t="str">
            <v>Consolidado</v>
          </cell>
          <cell r="D559" t="str">
            <v>Consolidado</v>
          </cell>
          <cell r="E559">
            <v>-7319001.2</v>
          </cell>
          <cell r="F559">
            <v>-7319001.2</v>
          </cell>
          <cell r="G559">
            <v>-1324056.29</v>
          </cell>
          <cell r="H559">
            <v>-1324056.29</v>
          </cell>
          <cell r="I559">
            <v>-5994944.91</v>
          </cell>
        </row>
        <row r="560">
          <cell r="B560" t="str">
            <v>(R) COTA-PARTE DO IPI SOBRE EXPORTACAO</v>
          </cell>
          <cell r="C560" t="str">
            <v>Consolidado</v>
          </cell>
          <cell r="D560" t="str">
            <v>Consolidado</v>
          </cell>
          <cell r="E560">
            <v>-299655.4</v>
          </cell>
          <cell r="F560">
            <v>-299655.4</v>
          </cell>
          <cell r="G560">
            <v>-26466.1</v>
          </cell>
          <cell r="H560">
            <v>-26466.1</v>
          </cell>
          <cell r="I560">
            <v>-273189.3</v>
          </cell>
        </row>
        <row r="561">
          <cell r="B561" t="str">
            <v>(R) Cota-Parte do IPI/Exportação - FUNDEB 20%</v>
          </cell>
          <cell r="C561" t="str">
            <v>Consolidado</v>
          </cell>
          <cell r="D561" t="str">
            <v>Consolidado</v>
          </cell>
          <cell r="E561">
            <v>-299655.4</v>
          </cell>
          <cell r="F561">
            <v>-299655.4</v>
          </cell>
          <cell r="G561">
            <v>-26466.1</v>
          </cell>
          <cell r="H561">
            <v>-26466.1</v>
          </cell>
          <cell r="I561">
            <v>-273189.3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ZEMBRO"/>
      <sheetName val="RECEITA"/>
      <sheetName val="DESP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2"/>
  <sheetViews>
    <sheetView tabSelected="1" workbookViewId="0" topLeftCell="A1">
      <selection activeCell="A80" sqref="A80:H80"/>
    </sheetView>
  </sheetViews>
  <sheetFormatPr defaultColWidth="9.00390625" defaultRowHeight="12.75"/>
  <cols>
    <col min="1" max="1" width="50.7109375" style="131" bestFit="1" customWidth="1"/>
    <col min="2" max="2" width="14.8515625" style="131" customWidth="1"/>
    <col min="3" max="3" width="0" style="131" hidden="1" customWidth="1"/>
    <col min="4" max="4" width="14.8515625" style="131" customWidth="1"/>
    <col min="5" max="5" width="60.140625" style="131" bestFit="1" customWidth="1"/>
    <col min="6" max="6" width="14.8515625" style="131" customWidth="1"/>
    <col min="7" max="7" width="0" style="131" hidden="1" customWidth="1"/>
    <col min="8" max="8" width="14.8515625" style="131" customWidth="1"/>
    <col min="9" max="9" width="16.140625" style="132" bestFit="1" customWidth="1"/>
    <col min="10" max="10" width="18.421875" style="133" customWidth="1"/>
    <col min="11" max="11" width="21.8515625" style="134" customWidth="1"/>
    <col min="12" max="12" width="5.140625" style="134" customWidth="1"/>
    <col min="13" max="13" width="17.140625" style="134" hidden="1" customWidth="1"/>
    <col min="14" max="14" width="20.8515625" style="134" hidden="1" customWidth="1"/>
    <col min="15" max="15" width="17.7109375" style="134" hidden="1" customWidth="1"/>
    <col min="16" max="16" width="17.57421875" style="134" hidden="1" customWidth="1"/>
    <col min="17" max="17" width="17.28125" style="134" hidden="1" customWidth="1"/>
    <col min="18" max="18" width="13.00390625" style="134" hidden="1" customWidth="1"/>
    <col min="19" max="19" width="12.8515625" style="134" hidden="1" customWidth="1"/>
    <col min="20" max="20" width="31.421875" style="135" customWidth="1"/>
    <col min="21" max="21" width="12.421875" style="135" customWidth="1"/>
    <col min="22" max="22" width="31.421875" style="134" customWidth="1"/>
    <col min="23" max="16384" width="9.00390625" style="134" customWidth="1"/>
  </cols>
  <sheetData>
    <row r="1" spans="1:21" s="8" customFormat="1" ht="15">
      <c r="A1" s="1"/>
      <c r="B1" s="2"/>
      <c r="C1" s="2">
        <v>77763058.95</v>
      </c>
      <c r="D1" s="3"/>
      <c r="E1" s="3"/>
      <c r="F1" s="4"/>
      <c r="G1" s="4"/>
      <c r="H1" s="5"/>
      <c r="I1" s="6"/>
      <c r="J1" s="7"/>
      <c r="T1" s="9"/>
      <c r="U1" s="9"/>
    </row>
    <row r="2" spans="1:21" s="8" customFormat="1" ht="15">
      <c r="A2" s="10"/>
      <c r="B2" s="11"/>
      <c r="C2" s="12"/>
      <c r="D2" s="12"/>
      <c r="E2" s="12"/>
      <c r="F2" s="13"/>
      <c r="G2" s="13"/>
      <c r="H2" s="14"/>
      <c r="I2" s="15"/>
      <c r="J2" s="16"/>
      <c r="T2" s="9"/>
      <c r="U2" s="9"/>
    </row>
    <row r="3" spans="1:21" s="8" customFormat="1" ht="15">
      <c r="A3" s="17"/>
      <c r="B3" s="18"/>
      <c r="C3" s="12"/>
      <c r="D3" s="12"/>
      <c r="E3" s="12"/>
      <c r="F3" s="13"/>
      <c r="G3" s="13"/>
      <c r="H3" s="14"/>
      <c r="I3" s="15"/>
      <c r="J3" s="16"/>
      <c r="T3" s="9"/>
      <c r="U3" s="9"/>
    </row>
    <row r="4" spans="1:21" s="8" customFormat="1" ht="15">
      <c r="A4" s="17"/>
      <c r="B4" s="12"/>
      <c r="C4" s="12"/>
      <c r="D4" s="12"/>
      <c r="E4" s="12"/>
      <c r="F4" s="13"/>
      <c r="G4" s="13"/>
      <c r="H4" s="14"/>
      <c r="I4" s="15"/>
      <c r="J4" s="16"/>
      <c r="K4" s="19"/>
      <c r="T4" s="9"/>
      <c r="U4" s="9"/>
    </row>
    <row r="5" spans="1:21" s="8" customFormat="1" ht="15.75">
      <c r="A5" s="166" t="s">
        <v>942</v>
      </c>
      <c r="B5" s="167"/>
      <c r="C5" s="167"/>
      <c r="D5" s="167"/>
      <c r="E5" s="167"/>
      <c r="F5" s="167"/>
      <c r="G5" s="167"/>
      <c r="H5" s="168"/>
      <c r="I5" s="20"/>
      <c r="J5" s="21"/>
      <c r="K5" s="19"/>
      <c r="T5" s="9"/>
      <c r="U5" s="9"/>
    </row>
    <row r="6" spans="1:21" s="8" customFormat="1" ht="15.75">
      <c r="A6" s="166" t="s">
        <v>943</v>
      </c>
      <c r="B6" s="167"/>
      <c r="C6" s="167"/>
      <c r="D6" s="167"/>
      <c r="E6" s="167"/>
      <c r="F6" s="167"/>
      <c r="G6" s="167"/>
      <c r="H6" s="168"/>
      <c r="I6" s="20"/>
      <c r="J6" s="21"/>
      <c r="K6" s="19"/>
      <c r="T6" s="9"/>
      <c r="U6" s="9"/>
    </row>
    <row r="7" spans="1:21" s="8" customFormat="1" ht="17.25" customHeight="1">
      <c r="A7" s="169" t="s">
        <v>944</v>
      </c>
      <c r="B7" s="170"/>
      <c r="C7" s="170"/>
      <c r="D7" s="170"/>
      <c r="E7" s="170"/>
      <c r="F7" s="170"/>
      <c r="G7" s="170"/>
      <c r="H7" s="171"/>
      <c r="I7" s="22">
        <v>35346860.77</v>
      </c>
      <c r="J7" s="23">
        <f>I7-B11</f>
        <v>-11665945.599999987</v>
      </c>
      <c r="T7" s="9"/>
      <c r="U7" s="9"/>
    </row>
    <row r="8" spans="1:21" s="8" customFormat="1" ht="15">
      <c r="A8" s="172" t="s">
        <v>849</v>
      </c>
      <c r="B8" s="173"/>
      <c r="C8" s="173"/>
      <c r="D8" s="173"/>
      <c r="E8" s="173"/>
      <c r="F8" s="173"/>
      <c r="G8" s="173"/>
      <c r="H8" s="174"/>
      <c r="I8" s="24"/>
      <c r="J8" s="21"/>
      <c r="K8" s="25"/>
      <c r="M8" s="26"/>
      <c r="T8" s="9"/>
      <c r="U8" s="9"/>
    </row>
    <row r="9" spans="1:21" s="8" customFormat="1" ht="16.5" customHeight="1">
      <c r="A9" s="175" t="s">
        <v>945</v>
      </c>
      <c r="B9" s="176"/>
      <c r="C9" s="176"/>
      <c r="D9" s="176"/>
      <c r="E9" s="176"/>
      <c r="F9" s="176"/>
      <c r="G9" s="176"/>
      <c r="H9" s="177"/>
      <c r="I9" s="27"/>
      <c r="J9" s="28"/>
      <c r="M9" s="26"/>
      <c r="T9" s="9"/>
      <c r="U9" s="9"/>
    </row>
    <row r="10" spans="1:22" s="8" customFormat="1" ht="18.75" customHeight="1">
      <c r="A10" s="145" t="s">
        <v>946</v>
      </c>
      <c r="B10" s="145" t="s">
        <v>947</v>
      </c>
      <c r="C10" s="145" t="s">
        <v>948</v>
      </c>
      <c r="D10" s="145" t="s">
        <v>949</v>
      </c>
      <c r="E10" s="146" t="s">
        <v>946</v>
      </c>
      <c r="F10" s="29" t="s">
        <v>947</v>
      </c>
      <c r="G10" s="29" t="s">
        <v>948</v>
      </c>
      <c r="H10" s="29" t="s">
        <v>949</v>
      </c>
      <c r="I10" s="20"/>
      <c r="J10" s="21"/>
      <c r="K10" s="30" t="s">
        <v>950</v>
      </c>
      <c r="L10" s="30"/>
      <c r="M10" s="31"/>
      <c r="N10" s="30"/>
      <c r="O10" s="30"/>
      <c r="P10" s="30"/>
      <c r="Q10" s="30"/>
      <c r="R10" s="30"/>
      <c r="S10" s="30"/>
      <c r="T10" s="32" t="s">
        <v>951</v>
      </c>
      <c r="U10" s="30"/>
      <c r="V10" s="33" t="s">
        <v>952</v>
      </c>
    </row>
    <row r="11" spans="1:22" s="8" customFormat="1" ht="17.25" customHeight="1">
      <c r="A11" s="147" t="s">
        <v>953</v>
      </c>
      <c r="B11" s="148">
        <f>B12+B28+B37+B39+B52+B59</f>
        <v>47012806.36999999</v>
      </c>
      <c r="C11" s="148" t="e">
        <f>C12+C39+C28+C37+C59</f>
        <v>#N/A</v>
      </c>
      <c r="D11" s="149">
        <f>D12+D28+D37+D39+D52+D59</f>
        <v>396698782.46000004</v>
      </c>
      <c r="E11" s="147" t="s">
        <v>954</v>
      </c>
      <c r="F11" s="34">
        <f>F12+F29+F32</f>
        <v>33657182.20999999</v>
      </c>
      <c r="G11" s="34" t="e">
        <f>G12+G29+G32</f>
        <v>#N/A</v>
      </c>
      <c r="H11" s="34">
        <f>H12+H29+H32</f>
        <v>335783499.6</v>
      </c>
      <c r="I11" s="35" t="s">
        <v>955</v>
      </c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39"/>
    </row>
    <row r="12" spans="1:22" s="8" customFormat="1" ht="12.75">
      <c r="A12" s="150" t="s">
        <v>956</v>
      </c>
      <c r="B12" s="151">
        <f>SUM(B13:B26)</f>
        <v>9652348.54</v>
      </c>
      <c r="C12" s="152">
        <f>SUM(C13:C27)</f>
        <v>0</v>
      </c>
      <c r="D12" s="153">
        <f>SUM(D13:D26)</f>
        <v>79561899.50000001</v>
      </c>
      <c r="E12" s="150" t="s">
        <v>957</v>
      </c>
      <c r="F12" s="40">
        <f>F13+F27</f>
        <v>17145290.979999997</v>
      </c>
      <c r="G12" s="40" t="e">
        <f>VLOOKUP(J12,'[1]DESPESA'!B2:O74,6,0)</f>
        <v>#N/A</v>
      </c>
      <c r="H12" s="40">
        <f>H13+H27</f>
        <v>170004959.22</v>
      </c>
      <c r="I12" s="35" t="s">
        <v>958</v>
      </c>
      <c r="J12" s="41"/>
      <c r="K12" s="42" t="s">
        <v>959</v>
      </c>
      <c r="L12" s="43"/>
      <c r="M12" s="43"/>
      <c r="N12" s="43"/>
      <c r="O12" s="43"/>
      <c r="P12" s="43"/>
      <c r="Q12" s="43"/>
      <c r="R12" s="43"/>
      <c r="S12" s="43"/>
      <c r="T12" s="44"/>
      <c r="U12" s="43"/>
      <c r="V12" s="39"/>
    </row>
    <row r="13" spans="1:22" s="8" customFormat="1" ht="12.75">
      <c r="A13" s="154" t="s">
        <v>960</v>
      </c>
      <c r="B13" s="155">
        <f>VLOOKUP(T13,RECEITA!A2:H65003,7,0)</f>
        <v>1252559.57</v>
      </c>
      <c r="C13" s="156"/>
      <c r="D13" s="157">
        <f>VLOOKUP(T13,RECEITA!A2:H65003,8,0)</f>
        <v>11650754.52</v>
      </c>
      <c r="E13" s="86" t="s">
        <v>961</v>
      </c>
      <c r="F13" s="40">
        <f>SUM(F14:F25)</f>
        <v>15082843.519999998</v>
      </c>
      <c r="G13" s="50"/>
      <c r="H13" s="40">
        <f>SUM(H14:H25)</f>
        <v>150208899.75</v>
      </c>
      <c r="I13" s="35" t="s">
        <v>962</v>
      </c>
      <c r="J13" s="41"/>
      <c r="K13" s="42" t="s">
        <v>963</v>
      </c>
      <c r="L13" s="43"/>
      <c r="M13" s="43"/>
      <c r="N13" s="43"/>
      <c r="O13" s="43"/>
      <c r="P13" s="43"/>
      <c r="Q13" s="43"/>
      <c r="R13" s="43"/>
      <c r="S13" s="43"/>
      <c r="T13" s="51" t="s">
        <v>964</v>
      </c>
      <c r="U13" s="52"/>
      <c r="V13" s="39"/>
    </row>
    <row r="14" spans="1:22" s="8" customFormat="1" ht="12.75">
      <c r="A14" s="154" t="s">
        <v>965</v>
      </c>
      <c r="B14" s="155">
        <f>VLOOKUP(T14,RECEITA!A3:H65004,7,0)</f>
        <v>1206769.24</v>
      </c>
      <c r="C14" s="156"/>
      <c r="D14" s="157">
        <f>VLOOKUP(T14,RECEITA!A3:H65004,8,0)</f>
        <v>6791285.03</v>
      </c>
      <c r="E14" s="154" t="s">
        <v>966</v>
      </c>
      <c r="F14" s="53">
        <f>VLOOKUP(I14,DESPESA!$A$1:N76,6,0)</f>
        <v>42623.75</v>
      </c>
      <c r="G14" s="54"/>
      <c r="H14" s="53">
        <f>VLOOKUP(I14,DESPESA!$A$1:P76,7,0)</f>
        <v>477543.78</v>
      </c>
      <c r="I14" s="35" t="s">
        <v>959</v>
      </c>
      <c r="J14" s="41"/>
      <c r="K14" s="42" t="s">
        <v>967</v>
      </c>
      <c r="L14" s="43"/>
      <c r="M14" s="43"/>
      <c r="N14" s="43"/>
      <c r="O14" s="43"/>
      <c r="P14" s="43"/>
      <c r="Q14" s="43"/>
      <c r="R14" s="43"/>
      <c r="S14" s="43"/>
      <c r="T14" s="55" t="s">
        <v>968</v>
      </c>
      <c r="U14" s="56"/>
      <c r="V14" s="39"/>
    </row>
    <row r="15" spans="1:22" s="8" customFormat="1" ht="12.75">
      <c r="A15" s="154" t="s">
        <v>969</v>
      </c>
      <c r="B15" s="155">
        <f>VLOOKUP(T15,RECEITA!A4:H65005,7,0)</f>
        <v>1095546.5</v>
      </c>
      <c r="C15" s="156"/>
      <c r="D15" s="157">
        <f>VLOOKUP(T15,RECEITA!A4:H65005,8,0)</f>
        <v>8504101.42</v>
      </c>
      <c r="E15" s="154" t="s">
        <v>970</v>
      </c>
      <c r="F15" s="53"/>
      <c r="G15" s="54"/>
      <c r="H15" s="53"/>
      <c r="I15" s="35" t="s">
        <v>963</v>
      </c>
      <c r="J15" s="41"/>
      <c r="K15" s="42" t="s">
        <v>971</v>
      </c>
      <c r="L15" s="43"/>
      <c r="M15" s="43"/>
      <c r="N15" s="43"/>
      <c r="O15" s="43"/>
      <c r="P15" s="43"/>
      <c r="Q15" s="43"/>
      <c r="R15" s="43"/>
      <c r="S15" s="43"/>
      <c r="T15" s="55" t="s">
        <v>972</v>
      </c>
      <c r="U15" s="56"/>
      <c r="V15" s="39"/>
    </row>
    <row r="16" spans="1:22" s="8" customFormat="1" ht="12.75">
      <c r="A16" s="154" t="s">
        <v>973</v>
      </c>
      <c r="B16" s="155">
        <f>VLOOKUP(T16,RECEITA!A5:H65006,7,0)</f>
        <v>3968652.01</v>
      </c>
      <c r="C16" s="156"/>
      <c r="D16" s="157">
        <f>VLOOKUP(T16,RECEITA!A5:H65006,8,0)</f>
        <v>36408145.81</v>
      </c>
      <c r="E16" s="154" t="s">
        <v>974</v>
      </c>
      <c r="F16" s="53">
        <f>VLOOKUP(I16,DESPESA!$A$1:N78,6,0)</f>
        <v>1012394.04</v>
      </c>
      <c r="G16" s="54"/>
      <c r="H16" s="53">
        <f>VLOOKUP(I16,DESPESA!$A$1:P78,7,0)</f>
        <v>10277174.76</v>
      </c>
      <c r="I16" s="35" t="s">
        <v>967</v>
      </c>
      <c r="J16" s="41"/>
      <c r="K16" s="42" t="s">
        <v>975</v>
      </c>
      <c r="L16" s="57"/>
      <c r="M16" s="42" t="s">
        <v>976</v>
      </c>
      <c r="N16" s="57">
        <f>VLOOKUP(M16,'[1]DESPESA'!A2:N74,5)</f>
        <v>24361604.85</v>
      </c>
      <c r="O16" s="42" t="s">
        <v>977</v>
      </c>
      <c r="P16" s="57">
        <f>VLOOKUP(O16,'[1]DESPESA'!A3:N75,5)</f>
        <v>9000</v>
      </c>
      <c r="Q16" s="57">
        <f>VLOOKUP(K16,'[1]DESPESA'!A2:N111,6)</f>
        <v>0</v>
      </c>
      <c r="R16" s="57">
        <f>VLOOKUP(M16,'[1]DESPESA'!A2:N74,6)</f>
        <v>1950974.91</v>
      </c>
      <c r="S16" s="43"/>
      <c r="T16" s="51" t="s">
        <v>978</v>
      </c>
      <c r="U16" s="52"/>
      <c r="V16" s="39"/>
    </row>
    <row r="17" spans="1:22" s="8" customFormat="1" ht="12.75">
      <c r="A17" s="154" t="s">
        <v>979</v>
      </c>
      <c r="B17" s="155">
        <f>VLOOKUP(T17,RECEITA!A6:H65007,7,0)</f>
        <v>102221.83</v>
      </c>
      <c r="C17" s="156"/>
      <c r="D17" s="157">
        <f>VLOOKUP(T17,RECEITA!A6:H65007,8,0)</f>
        <v>742868.74</v>
      </c>
      <c r="E17" s="154" t="s">
        <v>980</v>
      </c>
      <c r="F17" s="53">
        <f>VLOOKUP(I17,DESPESA!$A$1:N79,6,0)</f>
        <v>0</v>
      </c>
      <c r="G17" s="54"/>
      <c r="H17" s="53">
        <f>VLOOKUP(I17,DESPESA!$A$1:P79,7,0)</f>
        <v>0</v>
      </c>
      <c r="I17" s="35" t="s">
        <v>971</v>
      </c>
      <c r="J17" s="41"/>
      <c r="K17" s="42" t="s">
        <v>981</v>
      </c>
      <c r="L17" s="43"/>
      <c r="M17" s="43"/>
      <c r="N17" s="43"/>
      <c r="O17" s="43"/>
      <c r="P17" s="43"/>
      <c r="Q17" s="43"/>
      <c r="R17" s="43"/>
      <c r="S17" s="57">
        <f>VLOOKUP(O16,'[1]DESPESA'!A2:N73,7)</f>
        <v>0</v>
      </c>
      <c r="T17" s="51" t="s">
        <v>982</v>
      </c>
      <c r="U17" s="52"/>
      <c r="V17" s="39"/>
    </row>
    <row r="18" spans="1:23" s="8" customFormat="1" ht="12.75">
      <c r="A18" s="154" t="s">
        <v>983</v>
      </c>
      <c r="B18" s="155">
        <f>VLOOKUP(T18,RECEITA!A7:H65008,7,0)</f>
        <v>697349.97</v>
      </c>
      <c r="C18" s="156"/>
      <c r="D18" s="157">
        <f>VLOOKUP(T18,RECEITA!A7:H65008,8,0)</f>
        <v>2638896.39</v>
      </c>
      <c r="E18" s="154" t="s">
        <v>984</v>
      </c>
      <c r="F18" s="53">
        <f>VLOOKUP(I18,DESPESA!$A$1:N80,6,0)</f>
        <v>10372.65</v>
      </c>
      <c r="G18" s="54"/>
      <c r="H18" s="53">
        <f>VLOOKUP(I18,DESPESA!$A$1:P80,7,0)</f>
        <v>113471.68</v>
      </c>
      <c r="I18" s="35" t="s">
        <v>981</v>
      </c>
      <c r="J18" s="41"/>
      <c r="K18" s="42" t="s">
        <v>985</v>
      </c>
      <c r="L18" s="57"/>
      <c r="M18" s="42" t="s">
        <v>986</v>
      </c>
      <c r="N18" s="57">
        <f>VLOOKUP(M18,'[1]DESPESA'!A4:N76,5)</f>
        <v>3425945</v>
      </c>
      <c r="O18" s="43"/>
      <c r="P18" s="57"/>
      <c r="Q18" s="57">
        <f>VLOOKUP(K18,'[1]DESPESA'!A4:N113,6)</f>
        <v>11224752.39</v>
      </c>
      <c r="R18" s="57">
        <f>VLOOKUP(M18,'[1]DESPESA'!A4:N76,6)</f>
        <v>216509.36</v>
      </c>
      <c r="S18" s="43"/>
      <c r="T18" s="51" t="s">
        <v>987</v>
      </c>
      <c r="U18" s="52" t="s">
        <v>988</v>
      </c>
      <c r="V18" s="58" t="s">
        <v>989</v>
      </c>
      <c r="W18" s="59"/>
    </row>
    <row r="19" spans="1:22" s="8" customFormat="1" ht="12.75">
      <c r="A19" s="154" t="s">
        <v>990</v>
      </c>
      <c r="B19" s="155">
        <f>VLOOKUP(T19,RECEITA!A8:H65009,7,0)+VLOOKUP(T73,RECEITA!A8:H65009,7,0)</f>
        <v>0</v>
      </c>
      <c r="C19" s="156"/>
      <c r="D19" s="157">
        <f>VLOOKUP(T19,RECEITA!A8:H65009,8,0)+VLOOKUP(T73,RECEITA!A8:H65009,8,0)</f>
        <v>1920866.69</v>
      </c>
      <c r="E19" s="154" t="s">
        <v>991</v>
      </c>
      <c r="F19" s="53">
        <f>VLOOKUP(I19,DESPESA!$A$1:N81,6,0)</f>
        <v>11887289.45</v>
      </c>
      <c r="G19" s="54"/>
      <c r="H19" s="53">
        <f>VLOOKUP(I19,DESPESA!$A$1:P81,7,0)</f>
        <v>118012888.7</v>
      </c>
      <c r="I19" s="35" t="s">
        <v>985</v>
      </c>
      <c r="J19" s="41"/>
      <c r="K19" s="42" t="s">
        <v>992</v>
      </c>
      <c r="L19" s="57"/>
      <c r="M19" s="42" t="s">
        <v>993</v>
      </c>
      <c r="N19" s="57">
        <f>VLOOKUP(M19,'[1]DESPESA'!A5:N77,5)</f>
        <v>24361604.85</v>
      </c>
      <c r="O19" s="42" t="s">
        <v>994</v>
      </c>
      <c r="P19" s="57">
        <f>VLOOKUP(O19,'[1]DESPESA'!A6:N78,5)</f>
        <v>10763075.93</v>
      </c>
      <c r="Q19" s="57">
        <f>VLOOKUP(K19,'[1]DESPESA'!A5:N114,6)</f>
        <v>1067214.06</v>
      </c>
      <c r="R19" s="57">
        <f>VLOOKUP(M19,'[1]DESPESA'!A5:N77,6)</f>
        <v>1950974.91</v>
      </c>
      <c r="S19" s="57">
        <f>VLOOKUP(O19,'[1]DESPESA'!A2:N107,6)</f>
        <v>15677.41</v>
      </c>
      <c r="T19" s="51" t="s">
        <v>995</v>
      </c>
      <c r="U19" s="52"/>
      <c r="V19" s="39"/>
    </row>
    <row r="20" spans="1:22" s="8" customFormat="1" ht="12.75">
      <c r="A20" s="158" t="s">
        <v>996</v>
      </c>
      <c r="B20" s="159">
        <f>VLOOKUP(T20,RECEITA!A9:H65010,7,0)</f>
        <v>18443.02</v>
      </c>
      <c r="C20" s="156"/>
      <c r="D20" s="157">
        <f>VLOOKUP(T20,RECEITA!A9:H65010,8,0)</f>
        <v>182751.66</v>
      </c>
      <c r="E20" s="154" t="s">
        <v>997</v>
      </c>
      <c r="F20" s="53">
        <f>VLOOKUP(I20,DESPESA!$A$1:N82,6,0)</f>
        <v>974045.03</v>
      </c>
      <c r="G20" s="54"/>
      <c r="H20" s="53">
        <f>VLOOKUP(I20,DESPESA!$A$1:P82,7,0)</f>
        <v>10499267.99</v>
      </c>
      <c r="I20" s="35" t="s">
        <v>992</v>
      </c>
      <c r="J20" s="41"/>
      <c r="K20" s="42" t="s">
        <v>998</v>
      </c>
      <c r="L20" s="43"/>
      <c r="M20" s="43"/>
      <c r="N20" s="43"/>
      <c r="O20" s="43"/>
      <c r="P20" s="43"/>
      <c r="Q20" s="43"/>
      <c r="R20" s="43"/>
      <c r="S20" s="57" t="e">
        <f>VLOOKUP(O20,'[1]DESPESA'!A3:N108,6)</f>
        <v>#N/A</v>
      </c>
      <c r="T20" s="35" t="s">
        <v>999</v>
      </c>
      <c r="U20" s="52"/>
      <c r="V20" s="39"/>
    </row>
    <row r="21" spans="1:22" s="8" customFormat="1" ht="12.75">
      <c r="A21" s="158" t="s">
        <v>1000</v>
      </c>
      <c r="B21" s="159">
        <f>VLOOKUP(T21,RECEITA!A10:H65011,7,0)</f>
        <v>0</v>
      </c>
      <c r="C21" s="156"/>
      <c r="D21" s="157">
        <f>VLOOKUP(T21,RECEITA!A10:H65011,8,0)</f>
        <v>58001.29</v>
      </c>
      <c r="E21" s="154" t="s">
        <v>1001</v>
      </c>
      <c r="F21" s="53">
        <f>VLOOKUP(I21,DESPESA!$A$1:N83,6,0)</f>
        <v>243383.6</v>
      </c>
      <c r="G21" s="54"/>
      <c r="H21" s="53">
        <f>VLOOKUP(I21,DESPESA!$A$1:P83,7,0)</f>
        <v>1936459.24</v>
      </c>
      <c r="I21" s="35" t="s">
        <v>998</v>
      </c>
      <c r="J21" s="41"/>
      <c r="K21" s="42" t="s">
        <v>1002</v>
      </c>
      <c r="L21" s="43"/>
      <c r="M21" s="43"/>
      <c r="N21" s="43"/>
      <c r="O21" s="43"/>
      <c r="P21" s="43"/>
      <c r="Q21" s="43"/>
      <c r="R21" s="43"/>
      <c r="S21" s="43"/>
      <c r="T21" s="51" t="s">
        <v>1003</v>
      </c>
      <c r="U21" s="52"/>
      <c r="V21" s="39"/>
    </row>
    <row r="22" spans="1:22" s="8" customFormat="1" ht="12.75">
      <c r="A22" s="158" t="s">
        <v>1004</v>
      </c>
      <c r="B22" s="159">
        <f>VLOOKUP(T23,RECEITA!A12:H65013,7,0)</f>
        <v>34936.38</v>
      </c>
      <c r="C22" s="156"/>
      <c r="D22" s="157">
        <f>VLOOKUP(T23,RECEITA!A12:H65013,8,0)</f>
        <v>1197782.66</v>
      </c>
      <c r="E22" s="154" t="s">
        <v>1005</v>
      </c>
      <c r="F22" s="53">
        <f>VLOOKUP(I22,DESPESA!$A$1:N84,6,0)</f>
        <v>0</v>
      </c>
      <c r="G22" s="54"/>
      <c r="H22" s="53">
        <f>VLOOKUP(I22,DESPESA!$A$1:P84,7,0)</f>
        <v>27132.44</v>
      </c>
      <c r="I22" s="35" t="s">
        <v>1002</v>
      </c>
      <c r="J22" s="41"/>
      <c r="K22" s="42" t="s">
        <v>1006</v>
      </c>
      <c r="L22" s="43"/>
      <c r="M22" s="42" t="s">
        <v>1007</v>
      </c>
      <c r="N22" s="43"/>
      <c r="O22" s="43"/>
      <c r="P22" s="43"/>
      <c r="Q22" s="43"/>
      <c r="R22" s="43"/>
      <c r="S22" s="43"/>
      <c r="T22" s="51" t="s">
        <v>999</v>
      </c>
      <c r="U22" s="52"/>
      <c r="V22" s="39"/>
    </row>
    <row r="23" spans="1:22" s="8" customFormat="1" ht="12.75">
      <c r="A23" s="158" t="s">
        <v>1008</v>
      </c>
      <c r="B23" s="159">
        <f>VLOOKUP(T24,RECEITA!A13:H65014,7,0)</f>
        <v>701.79</v>
      </c>
      <c r="C23" s="156"/>
      <c r="D23" s="157">
        <f>VLOOKUP(T24,RECEITA!A13:H65014,8,0)</f>
        <v>210163.42</v>
      </c>
      <c r="E23" s="154" t="s">
        <v>1009</v>
      </c>
      <c r="F23" s="53">
        <f>VLOOKUP(I23,DESPESA!$A$1:N85,6,0)</f>
        <v>912735</v>
      </c>
      <c r="G23" s="54"/>
      <c r="H23" s="53">
        <f>VLOOKUP(I23,DESPESA!$A$1:P85,7,0)</f>
        <v>8808902.09</v>
      </c>
      <c r="I23" s="35" t="s">
        <v>1006</v>
      </c>
      <c r="J23" s="41"/>
      <c r="K23" s="42" t="s">
        <v>1010</v>
      </c>
      <c r="L23" s="43"/>
      <c r="M23" s="43"/>
      <c r="N23" s="43"/>
      <c r="O23" s="43"/>
      <c r="P23" s="43"/>
      <c r="Q23" s="57">
        <f>VLOOKUP(K23,'[1]DESPESA'!A9:N118,6)</f>
        <v>0</v>
      </c>
      <c r="R23" s="57" t="e">
        <f>VLOOKUP(M23,'[1]DESPESA'!A1:N81,6)</f>
        <v>#N/A</v>
      </c>
      <c r="S23" s="43"/>
      <c r="T23" s="51" t="s">
        <v>1011</v>
      </c>
      <c r="U23" s="52"/>
      <c r="V23" s="39"/>
    </row>
    <row r="24" spans="1:22" s="8" customFormat="1" ht="12.75">
      <c r="A24" s="158" t="s">
        <v>1012</v>
      </c>
      <c r="B24" s="159">
        <f>VLOOKUP(T25,RECEITA!A14:H65015,7,0)</f>
        <v>1237721.25</v>
      </c>
      <c r="C24" s="156"/>
      <c r="D24" s="159">
        <f>VLOOKUP(T25,RECEITA!A14:H65015,8,0)</f>
        <v>8422337.58</v>
      </c>
      <c r="E24" s="154" t="s">
        <v>1013</v>
      </c>
      <c r="F24" s="53">
        <f>VLOOKUP(X27,DESPESA!$A$1:N86,6,0)</f>
        <v>0</v>
      </c>
      <c r="G24" s="54"/>
      <c r="H24" s="53">
        <f>VLOOKUP(X27,DESPESA!$A$1:P86,7,0)</f>
        <v>744.89</v>
      </c>
      <c r="I24" s="35" t="s">
        <v>1010</v>
      </c>
      <c r="J24" s="41"/>
      <c r="K24" s="42" t="s">
        <v>1014</v>
      </c>
      <c r="L24" s="43"/>
      <c r="M24" s="43"/>
      <c r="N24" s="43"/>
      <c r="O24" s="43"/>
      <c r="P24" s="43"/>
      <c r="Q24" s="43"/>
      <c r="R24" s="43"/>
      <c r="S24" s="57"/>
      <c r="T24" s="51" t="s">
        <v>1015</v>
      </c>
      <c r="U24" s="52" t="s">
        <v>1016</v>
      </c>
      <c r="V24" s="51" t="s">
        <v>1017</v>
      </c>
    </row>
    <row r="25" spans="1:22" s="8" customFormat="1" ht="12.75">
      <c r="A25" s="158" t="s">
        <v>1018</v>
      </c>
      <c r="B25" s="159">
        <f>VLOOKUP(T26,RECEITA!A15:H65016,7,0)+VLOOKUP(T27,RECEITA!A15:H65016,7,0)+VLOOKUP(T70,RECEITA!A15:H65016,7,0)</f>
        <v>37446.98</v>
      </c>
      <c r="C25" s="156"/>
      <c r="D25" s="159">
        <f>VLOOKUP(T26,RECEITA!A15:H65016,8,0)+VLOOKUP(T70,RECEITA!A15:H65016,8,0)+VLOOKUP(T27,RECEITA!A15:H65016,8,0)</f>
        <v>833944.2899999999</v>
      </c>
      <c r="E25" s="154" t="s">
        <v>1019</v>
      </c>
      <c r="F25" s="53">
        <f>VLOOKUP(X28,DESPESA!$A$1:N87,6,0)</f>
        <v>0</v>
      </c>
      <c r="G25" s="54"/>
      <c r="H25" s="53">
        <f>VLOOKUP(X28,DESPESA!$A$1:P87,7,0)</f>
        <v>55314.18</v>
      </c>
      <c r="I25" s="35" t="s">
        <v>1014</v>
      </c>
      <c r="J25" s="41"/>
      <c r="K25" s="42" t="s">
        <v>1020</v>
      </c>
      <c r="L25" s="43"/>
      <c r="M25" s="43"/>
      <c r="N25" s="43"/>
      <c r="O25" s="43"/>
      <c r="P25" s="43"/>
      <c r="Q25" s="43"/>
      <c r="R25" s="43"/>
      <c r="S25" s="43"/>
      <c r="T25" s="51" t="s">
        <v>1021</v>
      </c>
      <c r="U25" s="52"/>
      <c r="V25" s="39"/>
    </row>
    <row r="26" spans="1:22" s="8" customFormat="1" ht="12.75">
      <c r="A26" s="158"/>
      <c r="B26" s="159"/>
      <c r="C26" s="159"/>
      <c r="D26" s="159"/>
      <c r="E26" s="154"/>
      <c r="F26" s="53"/>
      <c r="G26" s="54"/>
      <c r="H26" s="53"/>
      <c r="I26" s="35" t="s">
        <v>1020</v>
      </c>
      <c r="J26" s="41"/>
      <c r="K26" s="42" t="s">
        <v>976</v>
      </c>
      <c r="L26" s="43"/>
      <c r="M26" s="43"/>
      <c r="N26" s="43"/>
      <c r="O26" s="43"/>
      <c r="P26" s="43"/>
      <c r="Q26" s="43"/>
      <c r="R26" s="43"/>
      <c r="S26" s="43"/>
      <c r="T26" s="51" t="s">
        <v>1023</v>
      </c>
      <c r="U26" s="52"/>
      <c r="V26" s="39"/>
    </row>
    <row r="27" spans="1:25" s="8" customFormat="1" ht="12.75">
      <c r="A27" s="160"/>
      <c r="B27" s="159"/>
      <c r="C27" s="156"/>
      <c r="D27" s="159"/>
      <c r="E27" s="161" t="s">
        <v>1024</v>
      </c>
      <c r="F27" s="40">
        <f>VLOOKUP(I27,DESPESA!$A$1:N89,6,0)</f>
        <v>2062447.46</v>
      </c>
      <c r="G27" s="50"/>
      <c r="H27" s="40">
        <f>VLOOKUP(I27,DESPESA!$A$1:P89,7,0)</f>
        <v>19796059.47</v>
      </c>
      <c r="I27" s="35" t="s">
        <v>1025</v>
      </c>
      <c r="J27" s="41"/>
      <c r="K27" s="42" t="s">
        <v>993</v>
      </c>
      <c r="L27" s="43"/>
      <c r="M27" s="43"/>
      <c r="N27" s="43"/>
      <c r="O27" s="43"/>
      <c r="P27" s="43"/>
      <c r="Q27" s="43"/>
      <c r="R27" s="43"/>
      <c r="S27" s="43"/>
      <c r="T27" s="35" t="s">
        <v>697</v>
      </c>
      <c r="U27" s="56"/>
      <c r="V27" s="39"/>
      <c r="X27" s="35" t="s">
        <v>1014</v>
      </c>
      <c r="Y27" s="35" t="s">
        <v>1013</v>
      </c>
    </row>
    <row r="28" spans="1:25" s="8" customFormat="1" ht="12.75">
      <c r="A28" s="85" t="s">
        <v>1026</v>
      </c>
      <c r="B28" s="162">
        <f>SUM(B29:B35)</f>
        <v>15750555.879999997</v>
      </c>
      <c r="C28" s="163">
        <f>SUM(C29:C34)</f>
        <v>0</v>
      </c>
      <c r="D28" s="164">
        <f>SUM(D29:D35)</f>
        <v>114717042.29</v>
      </c>
      <c r="E28" s="154" t="s">
        <v>997</v>
      </c>
      <c r="F28" s="53">
        <f>VLOOKUP(I28,DESPESA!$A$1:N90,6,0)</f>
        <v>2062447.46</v>
      </c>
      <c r="G28" s="54"/>
      <c r="H28" s="53">
        <f>VLOOKUP(I28,DESPESA!$A$1:P90,7,0)</f>
        <v>19796059.47</v>
      </c>
      <c r="I28" s="35" t="s">
        <v>976</v>
      </c>
      <c r="J28" s="41"/>
      <c r="K28" s="42" t="s">
        <v>1027</v>
      </c>
      <c r="L28" s="43"/>
      <c r="M28" s="43"/>
      <c r="N28" s="43"/>
      <c r="O28" s="43"/>
      <c r="P28" s="43"/>
      <c r="Q28" s="43"/>
      <c r="R28" s="43"/>
      <c r="S28" s="43"/>
      <c r="T28" s="55"/>
      <c r="U28" s="56"/>
      <c r="V28" s="39"/>
      <c r="X28" s="35" t="s">
        <v>1020</v>
      </c>
      <c r="Y28" s="35" t="s">
        <v>1028</v>
      </c>
    </row>
    <row r="29" spans="1:22" s="8" customFormat="1" ht="12.75">
      <c r="A29" s="154" t="s">
        <v>1029</v>
      </c>
      <c r="B29" s="155">
        <f>VLOOKUP(T29,RECEITA!A17:H65018,7,0)</f>
        <v>9533036.2</v>
      </c>
      <c r="C29" s="156"/>
      <c r="D29" s="157">
        <f>VLOOKUP(T29,RECEITA!A17:H65018,8,0)</f>
        <v>68210201.68</v>
      </c>
      <c r="E29" s="85" t="s">
        <v>1030</v>
      </c>
      <c r="F29" s="40">
        <f>VLOOKUP(I29,DESPESA!$A$1:N91,6,0)</f>
        <v>153020.09</v>
      </c>
      <c r="G29" s="50"/>
      <c r="H29" s="40">
        <f>VLOOKUP(I29,DESPESA!$A$1:P91,7,0)</f>
        <v>1907789.19</v>
      </c>
      <c r="I29" s="35" t="s">
        <v>1031</v>
      </c>
      <c r="J29" s="41"/>
      <c r="K29" s="42" t="s">
        <v>1032</v>
      </c>
      <c r="L29" s="43"/>
      <c r="M29" s="43"/>
      <c r="N29" s="43"/>
      <c r="O29" s="43"/>
      <c r="P29" s="43"/>
      <c r="Q29" s="43"/>
      <c r="R29" s="43"/>
      <c r="S29" s="43"/>
      <c r="T29" s="51" t="s">
        <v>1033</v>
      </c>
      <c r="U29" s="52"/>
      <c r="V29" s="39"/>
    </row>
    <row r="30" spans="1:22" s="8" customFormat="1" ht="12.75">
      <c r="A30" s="154" t="s">
        <v>1034</v>
      </c>
      <c r="B30" s="155">
        <f>VLOOKUP(T30,RECEITA!A18:H65019,7,0)</f>
        <v>483521.59</v>
      </c>
      <c r="C30" s="156"/>
      <c r="D30" s="157">
        <f>VLOOKUP(T30,RECEITA!A18:H65019,8,0)</f>
        <v>25615634.13</v>
      </c>
      <c r="E30" s="86" t="s">
        <v>961</v>
      </c>
      <c r="F30" s="40">
        <f>VLOOKUP(I30,DESPESA!$A$1:N92,6,0)</f>
        <v>153020.09</v>
      </c>
      <c r="G30" s="50"/>
      <c r="H30" s="40">
        <f>VLOOKUP(I30,DESPESA!$A$1:P92,7,0)</f>
        <v>1907789.19</v>
      </c>
      <c r="I30" s="35" t="s">
        <v>1035</v>
      </c>
      <c r="J30" s="41"/>
      <c r="K30" s="42" t="s">
        <v>1036</v>
      </c>
      <c r="L30" s="43"/>
      <c r="M30" s="43"/>
      <c r="N30" s="43"/>
      <c r="O30" s="43"/>
      <c r="P30" s="43"/>
      <c r="Q30" s="43"/>
      <c r="R30" s="43"/>
      <c r="S30" s="43"/>
      <c r="T30" s="51" t="s">
        <v>1037</v>
      </c>
      <c r="U30" s="52"/>
      <c r="V30" s="39"/>
    </row>
    <row r="31" spans="1:22" s="8" customFormat="1" ht="12.75">
      <c r="A31" s="154" t="s">
        <v>1038</v>
      </c>
      <c r="B31" s="155">
        <f>VLOOKUP(T31,RECEITA!A19:H65020,7,0)</f>
        <v>0</v>
      </c>
      <c r="C31" s="156"/>
      <c r="D31" s="157">
        <f>VLOOKUP(T31,RECEITA!A19:H65020,8,0)</f>
        <v>507.23</v>
      </c>
      <c r="E31" s="154" t="s">
        <v>1039</v>
      </c>
      <c r="F31" s="53">
        <f>VLOOKUP(I31,DESPESA!$A$1:N93,6,0)</f>
        <v>153020.09</v>
      </c>
      <c r="G31" s="54"/>
      <c r="H31" s="53">
        <f>VLOOKUP(I31,DESPESA!$A$1:P93,7,0)</f>
        <v>1907789.19</v>
      </c>
      <c r="I31" s="35" t="s">
        <v>1027</v>
      </c>
      <c r="J31" s="41"/>
      <c r="K31" s="42" t="s">
        <v>1040</v>
      </c>
      <c r="L31" s="43"/>
      <c r="M31" s="43"/>
      <c r="N31" s="43"/>
      <c r="O31" s="43"/>
      <c r="P31" s="43"/>
      <c r="Q31" s="43"/>
      <c r="R31" s="43"/>
      <c r="S31" s="43"/>
      <c r="T31" s="51" t="s">
        <v>1041</v>
      </c>
      <c r="U31" s="52"/>
      <c r="V31" s="39"/>
    </row>
    <row r="32" spans="1:22" s="8" customFormat="1" ht="12.75">
      <c r="A32" s="45" t="s">
        <v>1042</v>
      </c>
      <c r="B32" s="46">
        <f>VLOOKUP(T32,RECEITA!A20:H65021,7,0)</f>
        <v>5614185.97</v>
      </c>
      <c r="C32" s="47"/>
      <c r="D32" s="48">
        <f>VLOOKUP(T32,RECEITA!A20:H65021,8,0)</f>
        <v>19735229.37</v>
      </c>
      <c r="E32" s="60" t="s">
        <v>1043</v>
      </c>
      <c r="F32" s="40">
        <f>VLOOKUP(I32,DESPESA!$A$1:N94,6,0)</f>
        <v>16358871.14</v>
      </c>
      <c r="G32" s="50"/>
      <c r="H32" s="40">
        <f>VLOOKUP(I32,DESPESA!$A$1:P94,7,0)</f>
        <v>163870751.19</v>
      </c>
      <c r="I32" s="35" t="s">
        <v>1044</v>
      </c>
      <c r="J32" s="41"/>
      <c r="K32" s="42" t="s">
        <v>1045</v>
      </c>
      <c r="L32" s="63"/>
      <c r="M32" s="63"/>
      <c r="N32" s="63"/>
      <c r="O32" s="63"/>
      <c r="P32" s="43"/>
      <c r="Q32" s="43"/>
      <c r="R32" s="43"/>
      <c r="S32" s="43"/>
      <c r="T32" s="51" t="s">
        <v>1046</v>
      </c>
      <c r="U32" s="52"/>
      <c r="V32" s="39"/>
    </row>
    <row r="33" spans="1:22" s="8" customFormat="1" ht="12.75">
      <c r="A33" s="45" t="s">
        <v>1047</v>
      </c>
      <c r="B33" s="46">
        <f>VLOOKUP(T33,RECEITA!A21:H65022,7,0)</f>
        <v>119812.12</v>
      </c>
      <c r="C33" s="47"/>
      <c r="D33" s="48">
        <f>VLOOKUP(T33,RECEITA!A21:H65022,8,0)</f>
        <v>984111.17</v>
      </c>
      <c r="E33" s="49" t="s">
        <v>1048</v>
      </c>
      <c r="F33" s="53">
        <f>VLOOKUP(I33,DESPESA!$A$1:N95,6,0)</f>
        <v>31920</v>
      </c>
      <c r="G33" s="54"/>
      <c r="H33" s="53">
        <f>VLOOKUP(I33,DESPESA!$A$1:P95,7,0)</f>
        <v>5766966.33</v>
      </c>
      <c r="I33" s="35" t="s">
        <v>1049</v>
      </c>
      <c r="J33" s="41"/>
      <c r="K33" s="42" t="s">
        <v>1007</v>
      </c>
      <c r="L33" s="57"/>
      <c r="M33" s="42" t="s">
        <v>1036</v>
      </c>
      <c r="N33" s="57">
        <f>VLOOKUP(M33,'[1]DESPESA'!A19:N91,5)</f>
        <v>451305</v>
      </c>
      <c r="O33" s="42" t="s">
        <v>1050</v>
      </c>
      <c r="P33" s="57">
        <f>VLOOKUP(O33,'[1]DESPESA'!A20:N92,5)</f>
        <v>153919793.17</v>
      </c>
      <c r="Q33" s="42" t="s">
        <v>1036</v>
      </c>
      <c r="R33" s="57">
        <f>VLOOKUP(M33,'[1]DESPESA'!A19:N91,6)</f>
        <v>27240</v>
      </c>
      <c r="S33" s="43"/>
      <c r="T33" s="51" t="s">
        <v>1051</v>
      </c>
      <c r="U33" s="52"/>
      <c r="V33" s="39"/>
    </row>
    <row r="34" spans="1:22" s="8" customFormat="1" ht="12.75">
      <c r="A34" s="45" t="s">
        <v>1052</v>
      </c>
      <c r="B34" s="46">
        <f>VLOOKUP(T34,RECEITA!A22:H65023,7,0)</f>
        <v>0</v>
      </c>
      <c r="C34" s="47"/>
      <c r="D34" s="48">
        <f>VLOOKUP(T34,RECEITA!A22:H65023,8,0)</f>
        <v>171358.71</v>
      </c>
      <c r="E34" s="45" t="s">
        <v>1053</v>
      </c>
      <c r="F34" s="53">
        <f>VLOOKUP(I34,DESPESA!$A$1:N96,6,0)</f>
        <v>0</v>
      </c>
      <c r="G34" s="54"/>
      <c r="H34" s="53">
        <f>VLOOKUP(I34,DESPESA!$A$1:P96,7,0)</f>
        <v>281600</v>
      </c>
      <c r="I34" s="35" t="s">
        <v>1036</v>
      </c>
      <c r="J34" s="41"/>
      <c r="K34" s="64" t="s">
        <v>1054</v>
      </c>
      <c r="L34" s="63"/>
      <c r="M34" s="63"/>
      <c r="N34" s="63"/>
      <c r="O34" s="63"/>
      <c r="P34" s="63"/>
      <c r="Q34" s="63"/>
      <c r="R34" s="43"/>
      <c r="S34" s="43"/>
      <c r="T34" s="51" t="s">
        <v>1055</v>
      </c>
      <c r="U34" s="52"/>
      <c r="V34" s="39"/>
    </row>
    <row r="35" spans="1:22" s="8" customFormat="1" ht="12.75">
      <c r="A35" s="45" t="s">
        <v>1056</v>
      </c>
      <c r="B35" s="46">
        <v>0</v>
      </c>
      <c r="C35" s="47"/>
      <c r="D35" s="48">
        <v>0</v>
      </c>
      <c r="E35" s="45" t="s">
        <v>1057</v>
      </c>
      <c r="F35" s="53">
        <f>VLOOKUP(I35,DESPESA!$A$1:N97,6,0)</f>
        <v>31920</v>
      </c>
      <c r="G35" s="54"/>
      <c r="H35" s="53">
        <f>VLOOKUP(I35,DESPESA!$A$1:P97,7,0)</f>
        <v>5485366.33</v>
      </c>
      <c r="I35" s="35" t="s">
        <v>1040</v>
      </c>
      <c r="J35" s="41"/>
      <c r="K35" s="64"/>
      <c r="L35" s="63"/>
      <c r="M35" s="63"/>
      <c r="N35" s="63"/>
      <c r="O35" s="63"/>
      <c r="P35" s="63"/>
      <c r="Q35" s="63"/>
      <c r="R35" s="43"/>
      <c r="S35" s="43"/>
      <c r="T35" s="65" t="s">
        <v>1058</v>
      </c>
      <c r="U35" s="52"/>
      <c r="V35" s="39"/>
    </row>
    <row r="36" spans="1:22" s="8" customFormat="1" ht="12.75">
      <c r="A36" s="66"/>
      <c r="B36" s="61"/>
      <c r="C36" s="47"/>
      <c r="D36" s="67"/>
      <c r="E36" s="49" t="s">
        <v>961</v>
      </c>
      <c r="F36" s="40">
        <f>SUM(F37:F54)</f>
        <v>16353237.010000004</v>
      </c>
      <c r="G36" s="50"/>
      <c r="H36" s="40">
        <f>SUM(H37:H54)</f>
        <v>161084978.64</v>
      </c>
      <c r="I36" s="35" t="s">
        <v>1059</v>
      </c>
      <c r="J36" s="41"/>
      <c r="K36" s="68" t="s">
        <v>1060</v>
      </c>
      <c r="L36" s="63"/>
      <c r="M36" s="63"/>
      <c r="N36" s="63"/>
      <c r="O36" s="63"/>
      <c r="P36" s="63"/>
      <c r="Q36" s="63"/>
      <c r="R36" s="43"/>
      <c r="S36" s="43"/>
      <c r="T36" s="51"/>
      <c r="U36" s="52"/>
      <c r="V36" s="39"/>
    </row>
    <row r="37" spans="1:32" s="8" customFormat="1" ht="12.75">
      <c r="A37" s="69" t="s">
        <v>1061</v>
      </c>
      <c r="B37" s="61">
        <f>VLOOKUP(T37,RECEITA!A23:H65024,7,0)</f>
        <v>7570524.14</v>
      </c>
      <c r="C37" s="61" t="e">
        <f>VLOOKUP(U37,'[2]RECEITA'!B23:J65024,7,0)</f>
        <v>#N/A</v>
      </c>
      <c r="D37" s="61">
        <f>VLOOKUP(T37,RECEITA!A23:J65024,8,0)</f>
        <v>72177441.03</v>
      </c>
      <c r="E37" s="45" t="s">
        <v>997</v>
      </c>
      <c r="F37" s="53"/>
      <c r="G37" s="54"/>
      <c r="H37" s="53"/>
      <c r="I37" s="35" t="s">
        <v>977</v>
      </c>
      <c r="J37" s="41"/>
      <c r="K37" s="68" t="s">
        <v>1062</v>
      </c>
      <c r="L37" s="63"/>
      <c r="M37" s="63"/>
      <c r="N37" s="63"/>
      <c r="O37" s="63"/>
      <c r="P37" s="63"/>
      <c r="Q37" s="63"/>
      <c r="R37" s="63"/>
      <c r="S37" s="63"/>
      <c r="T37" s="51" t="s">
        <v>1063</v>
      </c>
      <c r="U37" s="52"/>
      <c r="V37" s="70"/>
      <c r="W37" s="71"/>
      <c r="X37" s="71"/>
      <c r="Y37" s="71"/>
      <c r="Z37" s="71"/>
      <c r="AA37" s="71"/>
      <c r="AB37" s="71"/>
      <c r="AC37" s="71"/>
      <c r="AD37" s="71"/>
      <c r="AE37" s="71"/>
      <c r="AF37" s="71"/>
    </row>
    <row r="38" spans="1:32" s="8" customFormat="1" ht="12.75">
      <c r="A38" s="72"/>
      <c r="B38" s="61"/>
      <c r="C38" s="73"/>
      <c r="D38" s="74"/>
      <c r="E38" s="45" t="s">
        <v>1064</v>
      </c>
      <c r="F38" s="53">
        <f>VLOOKUP(I38,DESPESA!$A$1:N100,6,0)</f>
        <v>71286.34</v>
      </c>
      <c r="G38" s="54"/>
      <c r="H38" s="53">
        <f>VLOOKUP(I38,DESPESA!$A$1:P100,7,0)</f>
        <v>460839</v>
      </c>
      <c r="I38" s="35" t="s">
        <v>1007</v>
      </c>
      <c r="J38" s="41"/>
      <c r="K38" s="68" t="s">
        <v>1065</v>
      </c>
      <c r="L38" s="63"/>
      <c r="M38" s="63"/>
      <c r="N38" s="63"/>
      <c r="O38" s="63"/>
      <c r="P38" s="63"/>
      <c r="Q38" s="63"/>
      <c r="R38" s="63"/>
      <c r="S38" s="63"/>
      <c r="T38" s="51"/>
      <c r="U38" s="52"/>
      <c r="V38" s="70"/>
      <c r="W38" s="71"/>
      <c r="X38" s="71"/>
      <c r="Y38" s="71"/>
      <c r="Z38" s="71"/>
      <c r="AA38" s="71"/>
      <c r="AB38" s="71"/>
      <c r="AC38" s="71"/>
      <c r="AD38" s="71"/>
      <c r="AE38" s="71"/>
      <c r="AF38" s="71"/>
    </row>
    <row r="39" spans="1:30" s="8" customFormat="1" ht="12.75">
      <c r="A39" s="60" t="s">
        <v>1066</v>
      </c>
      <c r="B39" s="61">
        <f>SUM(B40:B50)</f>
        <v>13582590.360000001</v>
      </c>
      <c r="C39" s="62">
        <f>SUM(C40:C51)</f>
        <v>0</v>
      </c>
      <c r="D39" s="61">
        <f>SUM(D40:D50)</f>
        <v>127626713.16</v>
      </c>
      <c r="E39" s="45" t="s">
        <v>1067</v>
      </c>
      <c r="F39" s="53">
        <f>VLOOKUP(I39,DESPESA!$A$1:N101,6,0)</f>
        <v>1282511.55</v>
      </c>
      <c r="G39" s="54"/>
      <c r="H39" s="53">
        <f>VLOOKUP(I39,DESPESA!$A$1:P101,7,0)</f>
        <v>19414726.93</v>
      </c>
      <c r="I39" s="35" t="s">
        <v>1060</v>
      </c>
      <c r="J39" s="41"/>
      <c r="K39" s="68" t="s">
        <v>1068</v>
      </c>
      <c r="L39" s="63"/>
      <c r="M39" s="63"/>
      <c r="N39" s="63"/>
      <c r="O39" s="63"/>
      <c r="P39" s="63"/>
      <c r="Q39" s="63"/>
      <c r="R39" s="63"/>
      <c r="S39" s="63"/>
      <c r="T39" s="51"/>
      <c r="U39" s="52"/>
      <c r="V39" s="70"/>
      <c r="W39" s="71"/>
      <c r="X39" s="71"/>
      <c r="Y39" s="71"/>
      <c r="Z39" s="71"/>
      <c r="AA39" s="71"/>
      <c r="AB39" s="71"/>
      <c r="AC39" s="71"/>
      <c r="AD39" s="71"/>
    </row>
    <row r="40" spans="1:22" s="8" customFormat="1" ht="12.75">
      <c r="A40" s="45" t="s">
        <v>1069</v>
      </c>
      <c r="B40" s="46">
        <f>VLOOKUP(T40,RECEITA!A25:H65026,7,0)</f>
        <v>3255967.28</v>
      </c>
      <c r="C40" s="47"/>
      <c r="D40" s="48">
        <f>VLOOKUP(T40,RECEITA!A25:H65026,8,0)</f>
        <v>39496710.79</v>
      </c>
      <c r="E40" s="45" t="s">
        <v>1070</v>
      </c>
      <c r="F40" s="53">
        <f>VLOOKUP(I40,DESPESA!$A$1:N1164,6,0)</f>
        <v>0</v>
      </c>
      <c r="G40" s="54"/>
      <c r="H40" s="53">
        <f>VLOOKUP(I40,DESPESA!$A$1:P1164,7,0)</f>
        <v>81305</v>
      </c>
      <c r="I40" s="35" t="s">
        <v>1062</v>
      </c>
      <c r="J40" s="41"/>
      <c r="K40" s="68" t="s">
        <v>1071</v>
      </c>
      <c r="L40" s="63"/>
      <c r="M40" s="63"/>
      <c r="N40" s="63"/>
      <c r="O40" s="63"/>
      <c r="P40" s="63"/>
      <c r="Q40" s="63"/>
      <c r="R40" s="63"/>
      <c r="S40" s="63"/>
      <c r="T40" s="51" t="s">
        <v>1072</v>
      </c>
      <c r="U40" s="52"/>
      <c r="V40" s="39"/>
    </row>
    <row r="41" spans="1:22" s="8" customFormat="1" ht="12.75">
      <c r="A41" s="45" t="s">
        <v>1073</v>
      </c>
      <c r="B41" s="46">
        <v>0</v>
      </c>
      <c r="C41" s="47"/>
      <c r="D41" s="48">
        <v>0</v>
      </c>
      <c r="E41" s="45" t="s">
        <v>1074</v>
      </c>
      <c r="F41" s="53">
        <f>VLOOKUP(I41,DESPESA!$A$1:N1165,6,0)</f>
        <v>32194.3</v>
      </c>
      <c r="G41" s="54"/>
      <c r="H41" s="53">
        <f>VLOOKUP(I41,DESPESA!$A$1:P1165,7,0)</f>
        <v>111963.8</v>
      </c>
      <c r="I41" s="35" t="s">
        <v>1065</v>
      </c>
      <c r="J41" s="41"/>
      <c r="K41" s="64" t="s">
        <v>1075</v>
      </c>
      <c r="L41" s="43"/>
      <c r="M41" s="43"/>
      <c r="N41" s="43"/>
      <c r="O41" s="43"/>
      <c r="P41" s="43"/>
      <c r="Q41" s="43"/>
      <c r="R41" s="43"/>
      <c r="S41" s="43"/>
      <c r="T41" s="51" t="s">
        <v>1076</v>
      </c>
      <c r="U41" s="52"/>
      <c r="V41" s="39"/>
    </row>
    <row r="42" spans="1:22" s="8" customFormat="1" ht="12.75">
      <c r="A42" s="45" t="s">
        <v>1077</v>
      </c>
      <c r="B42" s="46">
        <f>VLOOKUP(T42,RECEITA!A27:H65028,7,0)</f>
        <v>57387.63</v>
      </c>
      <c r="C42" s="47"/>
      <c r="D42" s="48">
        <f>VLOOKUP(T42,RECEITA!A27:H65028,8,0)</f>
        <v>573876.32</v>
      </c>
      <c r="E42" s="45" t="s">
        <v>1078</v>
      </c>
      <c r="F42" s="53">
        <f>VLOOKUP(I42,DESPESA!$A$1:N1166,6,0)</f>
        <v>69360.93</v>
      </c>
      <c r="G42" s="54"/>
      <c r="H42" s="53">
        <f>VLOOKUP(I42,DESPESA!$A$1:P1166,7,0)</f>
        <v>385340.74</v>
      </c>
      <c r="I42" s="35" t="s">
        <v>1068</v>
      </c>
      <c r="J42" s="41"/>
      <c r="K42" s="64" t="s">
        <v>1079</v>
      </c>
      <c r="L42" s="43"/>
      <c r="M42" s="43"/>
      <c r="N42" s="43"/>
      <c r="O42" s="43"/>
      <c r="P42" s="43"/>
      <c r="Q42" s="43"/>
      <c r="R42" s="43"/>
      <c r="S42" s="43"/>
      <c r="T42" s="55" t="s">
        <v>1080</v>
      </c>
      <c r="U42" s="56"/>
      <c r="V42" s="39"/>
    </row>
    <row r="43" spans="1:22" s="8" customFormat="1" ht="12.75">
      <c r="A43" s="45" t="s">
        <v>1081</v>
      </c>
      <c r="B43" s="46">
        <f>VLOOKUP(T43,RECEITA!A27:H65028,7,0)</f>
        <v>8195617.15</v>
      </c>
      <c r="C43" s="47"/>
      <c r="D43" s="48">
        <f>VLOOKUP(T43,RECEITA!A27:H65028,8,0)</f>
        <v>75911962.97</v>
      </c>
      <c r="E43" s="45" t="s">
        <v>1082</v>
      </c>
      <c r="F43" s="53">
        <f>VLOOKUP(I43,DESPESA!$A$1:N1167,6,0)</f>
        <v>0</v>
      </c>
      <c r="G43" s="54"/>
      <c r="H43" s="53">
        <f>VLOOKUP(I43,DESPESA!$A$1:P1167,7,0)</f>
        <v>1354844.4</v>
      </c>
      <c r="I43" s="35" t="s">
        <v>1071</v>
      </c>
      <c r="J43" s="41"/>
      <c r="K43" s="42" t="s">
        <v>1083</v>
      </c>
      <c r="L43" s="43"/>
      <c r="M43" s="43"/>
      <c r="N43" s="43"/>
      <c r="O43" s="43"/>
      <c r="P43" s="43"/>
      <c r="Q43" s="43"/>
      <c r="R43" s="43"/>
      <c r="S43" s="43"/>
      <c r="T43" s="51" t="s">
        <v>1084</v>
      </c>
      <c r="U43" s="52"/>
      <c r="V43" s="39"/>
    </row>
    <row r="44" spans="1:22" s="8" customFormat="1" ht="12.75">
      <c r="A44" s="45" t="s">
        <v>1085</v>
      </c>
      <c r="B44" s="46">
        <f>VLOOKUP(T44,RECEITA!A27:H65028,7,0)</f>
        <v>36630.57</v>
      </c>
      <c r="C44" s="47"/>
      <c r="D44" s="48">
        <f>VLOOKUP(T44,RECEITA!A27:H65028,8,0)</f>
        <v>1957524.05</v>
      </c>
      <c r="E44" s="45" t="s">
        <v>367</v>
      </c>
      <c r="F44" s="53">
        <f>VLOOKUP(I44,DESPESA!$A$1:N1168,6,0)</f>
        <v>284223.81</v>
      </c>
      <c r="G44" s="54"/>
      <c r="H44" s="53">
        <f>VLOOKUP(I44,DESPESA!$A$1:P1168,7,0)</f>
        <v>2763451.77</v>
      </c>
      <c r="I44" s="35" t="s">
        <v>1075</v>
      </c>
      <c r="J44" s="41"/>
      <c r="K44" s="42" t="s">
        <v>1050</v>
      </c>
      <c r="L44" s="43"/>
      <c r="M44" s="43"/>
      <c r="N44" s="43"/>
      <c r="O44" s="43"/>
      <c r="P44" s="43"/>
      <c r="Q44" s="43"/>
      <c r="R44" s="43"/>
      <c r="S44" s="43"/>
      <c r="T44" s="51" t="s">
        <v>368</v>
      </c>
      <c r="U44" s="52"/>
      <c r="V44" s="39"/>
    </row>
    <row r="45" spans="1:22" s="8" customFormat="1" ht="12.75">
      <c r="A45" s="45" t="s">
        <v>369</v>
      </c>
      <c r="B45" s="46">
        <f>VLOOKUP(T45,RECEITA!A28:H65029,7,0)</f>
        <v>209318.05</v>
      </c>
      <c r="C45" s="47"/>
      <c r="D45" s="48">
        <f>VLOOKUP(T45,RECEITA!A28:H65029,8,0)</f>
        <v>266534.91</v>
      </c>
      <c r="E45" s="45" t="s">
        <v>370</v>
      </c>
      <c r="F45" s="53">
        <f>VLOOKUP(I45,DESPESA!$A$1:N1169,6,0)</f>
        <v>0</v>
      </c>
      <c r="G45" s="54"/>
      <c r="H45" s="53">
        <f>VLOOKUP(I45,DESPESA!$A$1:P1169,7,0)</f>
        <v>0</v>
      </c>
      <c r="I45" s="35" t="s">
        <v>1079</v>
      </c>
      <c r="J45" s="41"/>
      <c r="K45" s="42" t="s">
        <v>371</v>
      </c>
      <c r="L45" s="43"/>
      <c r="M45" s="43"/>
      <c r="N45" s="43"/>
      <c r="O45" s="43"/>
      <c r="P45" s="43"/>
      <c r="Q45" s="43"/>
      <c r="R45" s="43"/>
      <c r="S45" s="43"/>
      <c r="T45" s="51" t="s">
        <v>372</v>
      </c>
      <c r="U45" s="52"/>
      <c r="V45" s="39"/>
    </row>
    <row r="46" spans="1:22" s="8" customFormat="1" ht="12.75">
      <c r="A46" s="45" t="s">
        <v>373</v>
      </c>
      <c r="B46" s="46">
        <f>VLOOKUP(T46,RECEITA!A29:H65030,7,0)</f>
        <v>73532.36</v>
      </c>
      <c r="C46" s="47"/>
      <c r="D46" s="48">
        <f>VLOOKUP(T46,RECEITA!A29:H65030,8,0)</f>
        <v>322078.08</v>
      </c>
      <c r="E46" s="45" t="s">
        <v>374</v>
      </c>
      <c r="F46" s="53">
        <f>VLOOKUP(I46,DESPESA!$A$1:N1170,6,0)</f>
        <v>13945065.63</v>
      </c>
      <c r="G46" s="54"/>
      <c r="H46" s="53">
        <f>VLOOKUP(I46,DESPESA!$A$1:P1170,7,0)</f>
        <v>122802000.93</v>
      </c>
      <c r="I46" s="35" t="s">
        <v>1083</v>
      </c>
      <c r="J46" s="41"/>
      <c r="K46" s="42" t="s">
        <v>986</v>
      </c>
      <c r="L46" s="43"/>
      <c r="M46" s="43"/>
      <c r="N46" s="43"/>
      <c r="O46" s="43"/>
      <c r="P46" s="43"/>
      <c r="Q46" s="43"/>
      <c r="R46" s="43"/>
      <c r="S46" s="43"/>
      <c r="T46" s="51" t="s">
        <v>375</v>
      </c>
      <c r="U46" s="52"/>
      <c r="V46" s="39"/>
    </row>
    <row r="47" spans="1:22" s="8" customFormat="1" ht="12.75">
      <c r="A47" s="45" t="s">
        <v>376</v>
      </c>
      <c r="B47" s="46">
        <f>VLOOKUP(T47,RECEITA!A30:H65031,7,0)</f>
        <v>1743067.73</v>
      </c>
      <c r="C47" s="47"/>
      <c r="D47" s="48">
        <f>VLOOKUP(T47,RECEITA!A30:H65031,8,0)</f>
        <v>7943240.07</v>
      </c>
      <c r="E47" s="45" t="s">
        <v>1009</v>
      </c>
      <c r="F47" s="53">
        <f>VLOOKUP(I47,DESPESA!$A$1:N1171,6,0)</f>
        <v>56849.99</v>
      </c>
      <c r="G47" s="54"/>
      <c r="H47" s="53">
        <f>VLOOKUP(I47,DESPESA!$A$1:P1171,7,0)</f>
        <v>552748.6</v>
      </c>
      <c r="I47" s="35" t="s">
        <v>371</v>
      </c>
      <c r="J47" s="41"/>
      <c r="K47" s="42" t="s">
        <v>377</v>
      </c>
      <c r="L47" s="43"/>
      <c r="M47" s="43"/>
      <c r="N47" s="43"/>
      <c r="O47" s="43"/>
      <c r="P47" s="43"/>
      <c r="Q47" s="43"/>
      <c r="R47" s="43"/>
      <c r="S47" s="43"/>
      <c r="T47" s="51" t="s">
        <v>378</v>
      </c>
      <c r="U47" s="52"/>
      <c r="V47" s="39"/>
    </row>
    <row r="48" spans="1:22" s="8" customFormat="1" ht="12.75">
      <c r="A48" s="45" t="s">
        <v>379</v>
      </c>
      <c r="B48" s="46">
        <f>VLOOKUP(T50,RECEITA!A31:H65032,7,0)</f>
        <v>0</v>
      </c>
      <c r="C48" s="47"/>
      <c r="D48" s="48">
        <f>VLOOKUP(T50,RECEITA!A31:H65032,8,0)</f>
        <v>0</v>
      </c>
      <c r="E48" s="45" t="s">
        <v>380</v>
      </c>
      <c r="F48" s="53">
        <f>VLOOKUP(I48,DESPESA!$A$1:N1172,6,0)</f>
        <v>300390.82</v>
      </c>
      <c r="G48" s="54"/>
      <c r="H48" s="53">
        <f>VLOOKUP(I48,DESPESA!$A$1:P1172,7,0)</f>
        <v>2107926.41</v>
      </c>
      <c r="I48" s="35" t="s">
        <v>986</v>
      </c>
      <c r="J48" s="41"/>
      <c r="K48" s="42" t="s">
        <v>381</v>
      </c>
      <c r="L48" s="43"/>
      <c r="M48" s="43"/>
      <c r="N48" s="43"/>
      <c r="O48" s="43"/>
      <c r="P48" s="43"/>
      <c r="Q48" s="43"/>
      <c r="R48" s="43"/>
      <c r="S48" s="43"/>
      <c r="T48" s="51" t="s">
        <v>382</v>
      </c>
      <c r="U48" s="52"/>
      <c r="V48" s="39"/>
    </row>
    <row r="49" spans="1:22" s="8" customFormat="1" ht="12.75">
      <c r="A49" s="45" t="s">
        <v>383</v>
      </c>
      <c r="B49" s="46">
        <f>VLOOKUP(T49,RECEITA!A32:H65033,7,0)</f>
        <v>11069.59</v>
      </c>
      <c r="C49" s="47"/>
      <c r="D49" s="48">
        <f>VLOOKUP(T49,RECEITA!A32:H65033,8,0)</f>
        <v>107227.27</v>
      </c>
      <c r="E49" s="45" t="s">
        <v>384</v>
      </c>
      <c r="F49" s="53">
        <f>VLOOKUP(I49,DESPESA!$A$1:N1173,6,0)</f>
        <v>242458.49</v>
      </c>
      <c r="G49" s="54"/>
      <c r="H49" s="53">
        <f>VLOOKUP(I49,DESPESA!$A$1:P1173,7,0)</f>
        <v>2424584.9</v>
      </c>
      <c r="I49" s="35" t="s">
        <v>377</v>
      </c>
      <c r="J49" s="41"/>
      <c r="K49" s="42" t="s">
        <v>994</v>
      </c>
      <c r="L49" s="43"/>
      <c r="M49" s="43"/>
      <c r="N49" s="43"/>
      <c r="O49" s="43"/>
      <c r="P49" s="43"/>
      <c r="Q49" s="43"/>
      <c r="R49" s="43"/>
      <c r="S49" s="43"/>
      <c r="T49" s="51" t="s">
        <v>385</v>
      </c>
      <c r="U49" s="52"/>
      <c r="V49" s="39"/>
    </row>
    <row r="50" spans="1:22" s="8" customFormat="1" ht="12.75">
      <c r="A50" s="45" t="s">
        <v>158</v>
      </c>
      <c r="B50" s="46">
        <f>VLOOKUP(T72,RECEITA!A33:H65034,7,0)</f>
        <v>0</v>
      </c>
      <c r="C50" s="47"/>
      <c r="D50" s="48">
        <f>VLOOKUP(T72,RECEITA!A33:H65034,8,0)</f>
        <v>1047558.7</v>
      </c>
      <c r="E50" s="45" t="s">
        <v>386</v>
      </c>
      <c r="F50" s="53">
        <f>VLOOKUP(I50,DESPESA!$A$1:N1174,6,0)</f>
        <v>15623.41</v>
      </c>
      <c r="G50" s="54"/>
      <c r="H50" s="53">
        <f>VLOOKUP(I50,DESPESA!$A$1:P1174,7,0)</f>
        <v>2655858.6</v>
      </c>
      <c r="I50" s="35" t="s">
        <v>381</v>
      </c>
      <c r="J50" s="41"/>
      <c r="K50" s="42" t="s">
        <v>387</v>
      </c>
      <c r="L50" s="43"/>
      <c r="M50" s="43"/>
      <c r="N50" s="43"/>
      <c r="O50" s="43"/>
      <c r="P50" s="43"/>
      <c r="Q50" s="43"/>
      <c r="R50" s="43"/>
      <c r="S50" s="43"/>
      <c r="T50" s="35" t="s">
        <v>382</v>
      </c>
      <c r="U50" s="35" t="s">
        <v>388</v>
      </c>
      <c r="V50" s="39"/>
    </row>
    <row r="51" spans="1:22" s="8" customFormat="1" ht="12.75">
      <c r="A51" s="76"/>
      <c r="B51" s="46"/>
      <c r="C51" s="47"/>
      <c r="D51" s="48"/>
      <c r="E51" s="45" t="s">
        <v>1013</v>
      </c>
      <c r="F51" s="53">
        <f>VLOOKUP(I51,DESPESA!$A$1:N1175,6,0)</f>
        <v>-73.36</v>
      </c>
      <c r="G51" s="54"/>
      <c r="H51" s="53">
        <f>VLOOKUP(I51,DESPESA!$A$1:P1175,7,0)</f>
        <v>2834725.4</v>
      </c>
      <c r="I51" s="35" t="s">
        <v>994</v>
      </c>
      <c r="J51" s="41"/>
      <c r="K51" s="77"/>
      <c r="L51" s="43"/>
      <c r="M51" s="43"/>
      <c r="N51" s="43"/>
      <c r="O51" s="43"/>
      <c r="P51" s="43"/>
      <c r="Q51" s="43"/>
      <c r="R51" s="43"/>
      <c r="S51" s="43"/>
      <c r="T51" s="51"/>
      <c r="U51" s="52"/>
      <c r="V51" s="39"/>
    </row>
    <row r="52" spans="1:23" s="8" customFormat="1" ht="12.75">
      <c r="A52" s="60" t="s">
        <v>389</v>
      </c>
      <c r="B52" s="78">
        <f>B53+B54+B55+B56+B57</f>
        <v>453275.15</v>
      </c>
      <c r="C52" s="62">
        <f>C53+C54</f>
        <v>0</v>
      </c>
      <c r="D52" s="79">
        <f>D53+D54+D55+D56+D57</f>
        <v>2532173.79</v>
      </c>
      <c r="E52" s="45" t="s">
        <v>390</v>
      </c>
      <c r="F52" s="53">
        <f>VLOOKUP(I52,DESPESA!$A$1:N1176,6,0)</f>
        <v>26709.23</v>
      </c>
      <c r="G52" s="54"/>
      <c r="H52" s="53">
        <f>VLOOKUP(I52,DESPESA!$A$1:P1176,7,0)</f>
        <v>149968.38</v>
      </c>
      <c r="I52" s="35" t="s">
        <v>387</v>
      </c>
      <c r="J52" s="80"/>
      <c r="K52" s="42"/>
      <c r="L52" s="43"/>
      <c r="M52" s="43"/>
      <c r="N52" s="43"/>
      <c r="O52" s="43"/>
      <c r="P52" s="43"/>
      <c r="Q52" s="43"/>
      <c r="R52" s="43"/>
      <c r="S52" s="43"/>
      <c r="T52" s="51"/>
      <c r="U52" s="52"/>
      <c r="V52" s="81"/>
      <c r="W52" s="82"/>
    </row>
    <row r="53" spans="1:22" s="8" customFormat="1" ht="12.75">
      <c r="A53" s="45" t="s">
        <v>391</v>
      </c>
      <c r="B53" s="46"/>
      <c r="C53" s="47"/>
      <c r="D53" s="48"/>
      <c r="E53" s="45" t="s">
        <v>1013</v>
      </c>
      <c r="F53" s="53">
        <f>VLOOKUP(I53,DESPESA!$A$1:N1177,6,0)</f>
        <v>-73.36</v>
      </c>
      <c r="G53" s="54"/>
      <c r="H53" s="53">
        <f>VLOOKUP(I53,DESPESA!$A$1:P1177,7,0)</f>
        <v>2834725.4</v>
      </c>
      <c r="I53" s="83" t="s">
        <v>994</v>
      </c>
      <c r="J53" s="41"/>
      <c r="K53" s="42" t="s">
        <v>392</v>
      </c>
      <c r="L53" s="57"/>
      <c r="M53" s="42" t="s">
        <v>393</v>
      </c>
      <c r="N53" s="43"/>
      <c r="O53" s="43"/>
      <c r="P53" s="43"/>
      <c r="Q53" s="43"/>
      <c r="R53" s="43"/>
      <c r="S53" s="43"/>
      <c r="T53" s="51" t="s">
        <v>394</v>
      </c>
      <c r="U53" s="52"/>
      <c r="V53" s="39"/>
    </row>
    <row r="54" spans="1:22" s="8" customFormat="1" ht="12.75">
      <c r="A54" s="45" t="s">
        <v>395</v>
      </c>
      <c r="B54" s="46">
        <f>VLOOKUP(T54,RECEITA!A35:H65036,7,0)</f>
        <v>353275.15</v>
      </c>
      <c r="C54" s="47"/>
      <c r="D54" s="48">
        <f>VLOOKUP(T54,RECEITA!A35:H65036,8,0)</f>
        <v>1965121.79</v>
      </c>
      <c r="E54" s="45" t="s">
        <v>390</v>
      </c>
      <c r="F54" s="53">
        <f>VLOOKUP(I54,DESPESA!$A$1:N1178,6,0)</f>
        <v>26709.23</v>
      </c>
      <c r="G54" s="54"/>
      <c r="H54" s="53">
        <f>VLOOKUP(I54,DESPESA!$A$1:P1178,7,0)</f>
        <v>149968.38</v>
      </c>
      <c r="I54" s="83" t="s">
        <v>387</v>
      </c>
      <c r="J54" s="41"/>
      <c r="K54" s="42" t="s">
        <v>396</v>
      </c>
      <c r="L54" s="43"/>
      <c r="M54" s="43"/>
      <c r="N54" s="43"/>
      <c r="O54" s="43"/>
      <c r="P54" s="43"/>
      <c r="Q54" s="43"/>
      <c r="R54" s="43"/>
      <c r="S54" s="43"/>
      <c r="T54" s="51" t="s">
        <v>397</v>
      </c>
      <c r="U54" s="52" t="s">
        <v>398</v>
      </c>
      <c r="V54" s="51" t="s">
        <v>399</v>
      </c>
    </row>
    <row r="55" spans="1:22" s="8" customFormat="1" ht="12.75">
      <c r="A55" s="45" t="s">
        <v>400</v>
      </c>
      <c r="B55" s="46">
        <v>0</v>
      </c>
      <c r="C55" s="47"/>
      <c r="D55" s="48">
        <v>0</v>
      </c>
      <c r="E55" s="84"/>
      <c r="F55" s="53"/>
      <c r="G55" s="54"/>
      <c r="H55" s="53"/>
      <c r="J55" s="41"/>
      <c r="K55" s="42" t="s">
        <v>401</v>
      </c>
      <c r="L55" s="43"/>
      <c r="M55" s="43"/>
      <c r="N55" s="57">
        <f>VLOOKUP(K53,'[1]DESPESA'!A1:N107,7)</f>
        <v>51445260.55</v>
      </c>
      <c r="O55" s="43"/>
      <c r="P55" s="43"/>
      <c r="Q55" s="43"/>
      <c r="R55" s="43"/>
      <c r="S55" s="43"/>
      <c r="T55" s="51" t="s">
        <v>402</v>
      </c>
      <c r="U55" s="52"/>
      <c r="V55" s="39"/>
    </row>
    <row r="56" spans="1:22" s="8" customFormat="1" ht="12.75">
      <c r="A56" s="45" t="s">
        <v>403</v>
      </c>
      <c r="B56" s="46">
        <f>VLOOKUP(T56,RECEITA!A37:H65038,7,0)</f>
        <v>100000</v>
      </c>
      <c r="C56" s="47"/>
      <c r="D56" s="48">
        <f>VLOOKUP(T56,RECEITA!A37:H65038,8,0)</f>
        <v>500000</v>
      </c>
      <c r="E56" s="85" t="s">
        <v>404</v>
      </c>
      <c r="F56" s="53">
        <f>F57+F67+F71</f>
        <v>3037510.83</v>
      </c>
      <c r="G56" s="50"/>
      <c r="H56" s="53">
        <f>H57+H67+H71</f>
        <v>36762195.660000004</v>
      </c>
      <c r="I56" s="35" t="s">
        <v>405</v>
      </c>
      <c r="J56" s="41"/>
      <c r="K56" s="42" t="s">
        <v>406</v>
      </c>
      <c r="L56" s="43"/>
      <c r="M56" s="43"/>
      <c r="N56" s="43"/>
      <c r="O56" s="43"/>
      <c r="P56" s="43"/>
      <c r="Q56" s="43"/>
      <c r="R56" s="43"/>
      <c r="S56" s="43"/>
      <c r="T56" s="51" t="s">
        <v>407</v>
      </c>
      <c r="U56" s="52"/>
      <c r="V56" s="39"/>
    </row>
    <row r="57" spans="1:22" s="8" customFormat="1" ht="12.75">
      <c r="A57" s="45" t="s">
        <v>408</v>
      </c>
      <c r="B57" s="46">
        <f>VLOOKUP(T57,RECEITA!A38:H65039,7,0)</f>
        <v>0</v>
      </c>
      <c r="C57" s="47"/>
      <c r="D57" s="48">
        <f>VLOOKUP(T57,RECEITA!A38:H65039,8,0)</f>
        <v>67052</v>
      </c>
      <c r="E57" s="86" t="s">
        <v>409</v>
      </c>
      <c r="F57" s="53">
        <f>VLOOKUP(I57,DESPESA!$A$1:N1190,6,0)</f>
        <v>2291569.64</v>
      </c>
      <c r="G57" s="50"/>
      <c r="H57" s="53">
        <f>VLOOKUP(I57,DESPESA!$A$1:P1190,7,0)</f>
        <v>24596936.3</v>
      </c>
      <c r="I57" s="35" t="s">
        <v>410</v>
      </c>
      <c r="J57" s="41"/>
      <c r="K57" s="42" t="s">
        <v>411</v>
      </c>
      <c r="L57" s="43"/>
      <c r="M57" s="43"/>
      <c r="N57" s="43"/>
      <c r="O57" s="43"/>
      <c r="P57" s="43"/>
      <c r="Q57" s="43"/>
      <c r="R57" s="43"/>
      <c r="S57" s="43"/>
      <c r="T57" s="51" t="s">
        <v>412</v>
      </c>
      <c r="U57" s="52"/>
      <c r="V57" s="39"/>
    </row>
    <row r="58" spans="1:22" s="8" customFormat="1" ht="12.75">
      <c r="A58" s="87"/>
      <c r="B58" s="46"/>
      <c r="C58" s="47"/>
      <c r="D58" s="88"/>
      <c r="E58" s="86" t="s">
        <v>961</v>
      </c>
      <c r="F58" s="53">
        <f>VLOOKUP(I58,DESPESA!$A$1:N1191,6,0)</f>
        <v>2291569.64</v>
      </c>
      <c r="G58" s="50"/>
      <c r="H58" s="53">
        <f>VLOOKUP(I58,DESPESA!$A$1:P1191,7,0)</f>
        <v>24596936.3</v>
      </c>
      <c r="I58" s="35" t="s">
        <v>413</v>
      </c>
      <c r="J58" s="41"/>
      <c r="K58" s="42" t="s">
        <v>414</v>
      </c>
      <c r="L58" s="43"/>
      <c r="M58" s="43"/>
      <c r="N58" s="43"/>
      <c r="O58" s="43"/>
      <c r="P58" s="43"/>
      <c r="Q58" s="43"/>
      <c r="R58" s="43"/>
      <c r="S58" s="43"/>
      <c r="T58" s="51"/>
      <c r="U58" s="52"/>
      <c r="V58" s="39"/>
    </row>
    <row r="59" spans="1:22" s="8" customFormat="1" ht="12.75">
      <c r="A59" s="60" t="s">
        <v>415</v>
      </c>
      <c r="B59" s="61">
        <f>SUM(B60)</f>
        <v>3512.3</v>
      </c>
      <c r="C59" s="89"/>
      <c r="D59" s="75">
        <f>SUM(D60)</f>
        <v>83512.69</v>
      </c>
      <c r="E59" s="45" t="s">
        <v>1067</v>
      </c>
      <c r="F59" s="53">
        <f>VLOOKUP(I59,DESPESA!$A$1:N1192,6,0)</f>
        <v>0</v>
      </c>
      <c r="G59" s="54"/>
      <c r="H59" s="53">
        <f>VLOOKUP(I59,DESPESA!$A$1:P1192,7,0)</f>
        <v>0</v>
      </c>
      <c r="I59" s="35" t="s">
        <v>416</v>
      </c>
      <c r="J59" s="41"/>
      <c r="K59" s="42" t="s">
        <v>417</v>
      </c>
      <c r="L59" s="43"/>
      <c r="M59" s="43"/>
      <c r="N59" s="43"/>
      <c r="O59" s="43"/>
      <c r="P59" s="43"/>
      <c r="Q59" s="43"/>
      <c r="R59" s="43"/>
      <c r="S59" s="43"/>
      <c r="T59" s="51"/>
      <c r="U59" s="52"/>
      <c r="V59" s="39"/>
    </row>
    <row r="60" spans="1:22" s="8" customFormat="1" ht="12.75">
      <c r="A60" s="45" t="s">
        <v>418</v>
      </c>
      <c r="B60" s="46">
        <f>VLOOKUP(T60,RECEITA!A39:H65040,7,0)</f>
        <v>3512.3</v>
      </c>
      <c r="C60" s="47"/>
      <c r="D60" s="48">
        <f>VLOOKUP(T60,RECEITA!A39:H65040,8,0)</f>
        <v>83512.69</v>
      </c>
      <c r="E60" s="45" t="s">
        <v>1082</v>
      </c>
      <c r="F60" s="53">
        <f>VLOOKUP(I60,DESPESA!$A$1:N1193,6,0)</f>
        <v>0</v>
      </c>
      <c r="G60" s="54"/>
      <c r="H60" s="53">
        <f>VLOOKUP(I60,DESPESA!$A$1:P1193,7,0)</f>
        <v>57746.87</v>
      </c>
      <c r="I60" s="35" t="s">
        <v>419</v>
      </c>
      <c r="J60" s="90"/>
      <c r="K60" s="42" t="s">
        <v>420</v>
      </c>
      <c r="L60" s="43"/>
      <c r="M60" s="43"/>
      <c r="N60" s="43"/>
      <c r="O60" s="43"/>
      <c r="P60" s="43"/>
      <c r="Q60" s="43"/>
      <c r="R60" s="43"/>
      <c r="S60" s="43"/>
      <c r="T60" s="51" t="s">
        <v>421</v>
      </c>
      <c r="U60" s="52"/>
      <c r="V60" s="39"/>
    </row>
    <row r="61" spans="1:22" s="8" customFormat="1" ht="12.75">
      <c r="A61" s="91"/>
      <c r="B61" s="61"/>
      <c r="C61" s="62"/>
      <c r="D61" s="75"/>
      <c r="E61" s="45" t="s">
        <v>367</v>
      </c>
      <c r="F61" s="53">
        <f>VLOOKUP(I61,DESPESA!$A$1:N1194,6,0)</f>
        <v>0</v>
      </c>
      <c r="G61" s="54"/>
      <c r="H61" s="53">
        <f>VLOOKUP(I61,DESPESA!$A$1:P1194,7,0)</f>
        <v>0</v>
      </c>
      <c r="I61" s="35" t="s">
        <v>422</v>
      </c>
      <c r="J61" s="90"/>
      <c r="K61" s="42" t="s">
        <v>423</v>
      </c>
      <c r="L61" s="43"/>
      <c r="M61" s="43"/>
      <c r="N61" s="43"/>
      <c r="O61" s="43"/>
      <c r="P61" s="43"/>
      <c r="Q61" s="43"/>
      <c r="R61" s="43"/>
      <c r="S61" s="43"/>
      <c r="T61" s="51"/>
      <c r="U61" s="52"/>
      <c r="V61" s="39"/>
    </row>
    <row r="62" spans="1:22" s="8" customFormat="1" ht="12.75">
      <c r="A62" s="60" t="s">
        <v>424</v>
      </c>
      <c r="B62" s="61">
        <f>SUM(B63:B66)</f>
        <v>590348.74</v>
      </c>
      <c r="C62" s="62">
        <f>SUM(C63:C65)</f>
        <v>0</v>
      </c>
      <c r="D62" s="75">
        <f>SUM(D63:D66)</f>
        <v>9220134.790000001</v>
      </c>
      <c r="E62" s="45" t="s">
        <v>374</v>
      </c>
      <c r="F62" s="53">
        <f>VLOOKUP(I62,DESPESA!$A$1:N1195,6,0)</f>
        <v>0</v>
      </c>
      <c r="G62" s="54"/>
      <c r="H62" s="53">
        <f>VLOOKUP(I62,DESPESA!$A$1:P1195,7,0)</f>
        <v>449853.06</v>
      </c>
      <c r="I62" s="35" t="s">
        <v>401</v>
      </c>
      <c r="J62" s="90"/>
      <c r="K62" s="42" t="s">
        <v>422</v>
      </c>
      <c r="L62" s="43"/>
      <c r="M62" s="43"/>
      <c r="N62" s="43"/>
      <c r="O62" s="43"/>
      <c r="P62" s="43"/>
      <c r="Q62" s="43"/>
      <c r="R62" s="43"/>
      <c r="S62" s="43"/>
      <c r="T62" s="51" t="s">
        <v>425</v>
      </c>
      <c r="U62" s="52"/>
      <c r="V62" s="39"/>
    </row>
    <row r="63" spans="1:22" s="8" customFormat="1" ht="12.75">
      <c r="A63" s="45" t="s">
        <v>426</v>
      </c>
      <c r="B63" s="46">
        <f>VLOOKUP(T63,RECEITA!A42:H65043,7,0)</f>
        <v>6941.67</v>
      </c>
      <c r="C63" s="47"/>
      <c r="D63" s="48">
        <f>VLOOKUP(T63,RECEITA!A42:H65043,8,0)</f>
        <v>452105.73</v>
      </c>
      <c r="E63" s="45" t="s">
        <v>427</v>
      </c>
      <c r="F63" s="53">
        <f>VLOOKUP(I63,DESPESA!$A$1:N1196,6,0)</f>
        <v>205810.71</v>
      </c>
      <c r="G63" s="54"/>
      <c r="H63" s="53">
        <f>VLOOKUP(I63,DESPESA!$A$1:P1196,7,0)</f>
        <v>19013745.41</v>
      </c>
      <c r="I63" s="35" t="s">
        <v>406</v>
      </c>
      <c r="J63" s="92"/>
      <c r="K63" s="42" t="s">
        <v>419</v>
      </c>
      <c r="L63" s="43"/>
      <c r="M63" s="43"/>
      <c r="N63" s="43"/>
      <c r="O63" s="43"/>
      <c r="P63" s="43"/>
      <c r="Q63" s="43"/>
      <c r="R63" s="43"/>
      <c r="S63" s="43"/>
      <c r="T63" s="51" t="s">
        <v>428</v>
      </c>
      <c r="U63" s="52"/>
      <c r="V63" s="39"/>
    </row>
    <row r="64" spans="1:22" s="8" customFormat="1" ht="12.75">
      <c r="A64" s="45" t="s">
        <v>429</v>
      </c>
      <c r="B64" s="46"/>
      <c r="C64" s="47"/>
      <c r="D64" s="48"/>
      <c r="E64" s="45" t="s">
        <v>430</v>
      </c>
      <c r="F64" s="53">
        <f>VLOOKUP(I64,DESPESA!$A$1:N1197,6,0)</f>
        <v>2085758.93</v>
      </c>
      <c r="G64" s="54"/>
      <c r="H64" s="53">
        <f>VLOOKUP(I64,DESPESA!$A$1:P1197,7,0)</f>
        <v>4519791</v>
      </c>
      <c r="I64" s="35" t="s">
        <v>411</v>
      </c>
      <c r="J64" s="92"/>
      <c r="K64" s="43"/>
      <c r="L64" s="43"/>
      <c r="M64" s="43"/>
      <c r="N64" s="43"/>
      <c r="O64" s="43"/>
      <c r="P64" s="43"/>
      <c r="Q64" s="43"/>
      <c r="R64" s="43"/>
      <c r="S64" s="43"/>
      <c r="T64" s="51" t="s">
        <v>431</v>
      </c>
      <c r="U64" s="52"/>
      <c r="V64" s="39"/>
    </row>
    <row r="65" spans="1:22" s="8" customFormat="1" ht="12.75">
      <c r="A65" s="45" t="s">
        <v>432</v>
      </c>
      <c r="B65" s="46">
        <f>VLOOKUP(T65,RECEITA!A43:H65044,7,0)</f>
        <v>1838.93</v>
      </c>
      <c r="C65" s="47"/>
      <c r="D65" s="48">
        <f>VLOOKUP(T65,RECEITA!A43:H65044,8,0)</f>
        <v>73584.85</v>
      </c>
      <c r="E65" s="45" t="s">
        <v>433</v>
      </c>
      <c r="F65" s="53">
        <f>VLOOKUP(I65,DESPESA!$A$1:N1198,6,0)</f>
        <v>0</v>
      </c>
      <c r="G65" s="54"/>
      <c r="H65" s="53">
        <f>VLOOKUP(I65,DESPESA!$A$1:P1198,7,0)</f>
        <v>0</v>
      </c>
      <c r="I65" s="35" t="s">
        <v>414</v>
      </c>
      <c r="J65" s="92"/>
      <c r="K65" s="57"/>
      <c r="L65" s="43"/>
      <c r="M65" s="43"/>
      <c r="N65" s="43"/>
      <c r="O65" s="43"/>
      <c r="P65" s="43"/>
      <c r="Q65" s="43"/>
      <c r="R65" s="43"/>
      <c r="S65" s="43"/>
      <c r="T65" s="35" t="s">
        <v>434</v>
      </c>
      <c r="U65" s="52"/>
      <c r="V65" s="39"/>
    </row>
    <row r="66" spans="1:22" s="8" customFormat="1" ht="12.75">
      <c r="A66" s="45" t="s">
        <v>435</v>
      </c>
      <c r="B66" s="46">
        <f>VLOOKUP(T66,RECEITA!A44:H65045,7,0)</f>
        <v>581568.14</v>
      </c>
      <c r="C66" s="47"/>
      <c r="D66" s="48">
        <f>VLOOKUP(T66,RECEITA!A44:H65045,8,0)</f>
        <v>8694444.21</v>
      </c>
      <c r="E66" s="45" t="s">
        <v>390</v>
      </c>
      <c r="F66" s="53">
        <f>VLOOKUP(I66,DESPESA!$A$1:N1199,6,0)</f>
        <v>0</v>
      </c>
      <c r="G66" s="54"/>
      <c r="H66" s="53">
        <f>VLOOKUP(I66,DESPESA!$A$1:P1199,7,0)</f>
        <v>0</v>
      </c>
      <c r="I66" s="35" t="s">
        <v>420</v>
      </c>
      <c r="J66" s="92"/>
      <c r="K66" s="57"/>
      <c r="L66" s="43"/>
      <c r="M66" s="43"/>
      <c r="N66" s="43"/>
      <c r="O66" s="43"/>
      <c r="P66" s="43"/>
      <c r="Q66" s="43"/>
      <c r="R66" s="43"/>
      <c r="S66" s="43"/>
      <c r="T66" s="51" t="s">
        <v>436</v>
      </c>
      <c r="U66" s="52"/>
      <c r="V66" s="39"/>
    </row>
    <row r="67" spans="1:22" s="8" customFormat="1" ht="12.75">
      <c r="A67" s="91"/>
      <c r="B67" s="61"/>
      <c r="C67" s="73"/>
      <c r="D67" s="67"/>
      <c r="E67" s="86" t="s">
        <v>437</v>
      </c>
      <c r="F67" s="53">
        <f>VLOOKUP(I67,DESPESA!$A$1:N1200,6,0)</f>
        <v>41700.71</v>
      </c>
      <c r="G67" s="50"/>
      <c r="H67" s="53">
        <f>VLOOKUP(I67,DESPESA!$A$1:P1200,7,0)</f>
        <v>516146.26</v>
      </c>
      <c r="I67" s="93" t="s">
        <v>438</v>
      </c>
      <c r="J67" s="92"/>
      <c r="K67" s="57"/>
      <c r="L67" s="43"/>
      <c r="M67" s="43"/>
      <c r="N67" s="43"/>
      <c r="O67" s="43"/>
      <c r="P67" s="43"/>
      <c r="Q67" s="43"/>
      <c r="R67" s="43"/>
      <c r="S67" s="43"/>
      <c r="T67" s="51"/>
      <c r="U67" s="52"/>
      <c r="V67" s="39"/>
    </row>
    <row r="68" spans="1:22" s="8" customFormat="1" ht="12.75">
      <c r="A68" s="60" t="s">
        <v>439</v>
      </c>
      <c r="B68" s="61">
        <f>VLOOKUP(T68,RECEITA!A45:H65046,7,0)</f>
        <v>-2342218.56</v>
      </c>
      <c r="C68" s="94"/>
      <c r="D68" s="67">
        <f>VLOOKUP(T68,RECEITA!A45:H65046,8,0)</f>
        <v>-26637552.02</v>
      </c>
      <c r="E68" s="95" t="s">
        <v>961</v>
      </c>
      <c r="F68" s="53">
        <f>VLOOKUP(I68,DESPESA!$A$1:N1201,6,0)</f>
        <v>41700.71</v>
      </c>
      <c r="G68" s="50"/>
      <c r="H68" s="53">
        <f>VLOOKUP(I68,DESPESA!$A$1:P1201,7,0)</f>
        <v>516146.26</v>
      </c>
      <c r="I68" s="35" t="s">
        <v>440</v>
      </c>
      <c r="J68" s="92"/>
      <c r="K68" s="43"/>
      <c r="L68" s="43"/>
      <c r="M68" s="43"/>
      <c r="N68" s="43"/>
      <c r="O68" s="43"/>
      <c r="P68" s="43"/>
      <c r="Q68" s="43"/>
      <c r="R68" s="43"/>
      <c r="S68" s="43"/>
      <c r="T68" s="51" t="s">
        <v>441</v>
      </c>
      <c r="U68" s="52"/>
      <c r="V68" s="39"/>
    </row>
    <row r="69" spans="1:22" s="8" customFormat="1" ht="12.75">
      <c r="A69" s="60" t="s">
        <v>442</v>
      </c>
      <c r="B69" s="67"/>
      <c r="C69" s="67" t="e">
        <f>VLOOKUP(S69,'[3]RECEITA'!#REF!,8,0)+VLOOKUP(U69,'[3]RECEITA'!#REF!,8,0)</f>
        <v>#REF!</v>
      </c>
      <c r="D69" s="67"/>
      <c r="E69" s="45" t="s">
        <v>433</v>
      </c>
      <c r="F69" s="53">
        <f>VLOOKUP(I69,DESPESA!$A$1:N1202,6,0)</f>
        <v>0</v>
      </c>
      <c r="G69" s="54"/>
      <c r="H69" s="53">
        <f>VLOOKUP(I69,DESPESA!$A$1:P1202,7,0)</f>
        <v>38023.58</v>
      </c>
      <c r="I69" s="35" t="s">
        <v>393</v>
      </c>
      <c r="J69" s="92"/>
      <c r="K69" s="51"/>
      <c r="L69" s="52"/>
      <c r="M69" s="51" t="s">
        <v>443</v>
      </c>
      <c r="N69" s="43"/>
      <c r="O69" s="43"/>
      <c r="P69" s="43"/>
      <c r="Q69" s="43"/>
      <c r="R69" s="43"/>
      <c r="S69" s="43"/>
      <c r="T69" s="51" t="s">
        <v>444</v>
      </c>
      <c r="U69" s="52"/>
      <c r="V69" s="51" t="s">
        <v>443</v>
      </c>
    </row>
    <row r="70" spans="1:22" s="8" customFormat="1" ht="12.75">
      <c r="A70" s="91"/>
      <c r="B70" s="61"/>
      <c r="C70" s="94"/>
      <c r="D70" s="74"/>
      <c r="E70" s="45" t="s">
        <v>445</v>
      </c>
      <c r="F70" s="53">
        <f>VLOOKUP(I70,DESPESA!$A$1:N1203,6,0)</f>
        <v>41700.71</v>
      </c>
      <c r="G70" s="54"/>
      <c r="H70" s="53">
        <f>VLOOKUP(I70,DESPESA!$A$1:P1203,7,0)</f>
        <v>478122.68</v>
      </c>
      <c r="I70" s="35" t="s">
        <v>423</v>
      </c>
      <c r="J70" s="92"/>
      <c r="K70" s="59"/>
      <c r="L70" s="59"/>
      <c r="M70" s="59"/>
      <c r="N70" s="96"/>
      <c r="O70" s="96"/>
      <c r="P70" s="96"/>
      <c r="Q70" s="96"/>
      <c r="R70" s="96"/>
      <c r="S70" s="96"/>
      <c r="T70" s="143" t="s">
        <v>1092</v>
      </c>
      <c r="U70" s="97" t="s">
        <v>1022</v>
      </c>
      <c r="V70" s="59"/>
    </row>
    <row r="71" spans="1:22" s="8" customFormat="1" ht="12.75">
      <c r="A71" s="91"/>
      <c r="B71" s="61"/>
      <c r="C71" s="94"/>
      <c r="D71" s="74"/>
      <c r="E71" s="86" t="s">
        <v>446</v>
      </c>
      <c r="F71" s="53">
        <f>VLOOKUP(I71,DESPESA!$A$1:N1204,6,0)</f>
        <v>704240.48</v>
      </c>
      <c r="G71" s="50"/>
      <c r="H71" s="53">
        <f>VLOOKUP(I71,DESPESA!$A$1:P1204,7,0)</f>
        <v>11649113.1</v>
      </c>
      <c r="I71" s="35" t="s">
        <v>417</v>
      </c>
      <c r="J71" s="92"/>
      <c r="K71" s="59"/>
      <c r="L71" s="59"/>
      <c r="M71" s="59"/>
      <c r="N71" s="96"/>
      <c r="O71" s="96"/>
      <c r="P71" s="96"/>
      <c r="Q71" s="96"/>
      <c r="R71" s="96"/>
      <c r="S71" s="96"/>
      <c r="T71" s="143" t="s">
        <v>1092</v>
      </c>
      <c r="U71" s="143" t="s">
        <v>1093</v>
      </c>
      <c r="V71" s="59"/>
    </row>
    <row r="72" spans="1:22" s="8" customFormat="1" ht="12.75">
      <c r="A72" s="91"/>
      <c r="B72" s="61"/>
      <c r="C72" s="94"/>
      <c r="D72" s="74"/>
      <c r="E72" s="95" t="s">
        <v>961</v>
      </c>
      <c r="F72" s="53">
        <f>VLOOKUP(I72,DESPESA!$A$1:N1205,6,0)</f>
        <v>704240.48</v>
      </c>
      <c r="G72" s="50"/>
      <c r="H72" s="53">
        <f>VLOOKUP(I72,DESPESA!$A$1:P1205,7,0)</f>
        <v>11649113.1</v>
      </c>
      <c r="I72" s="35" t="s">
        <v>447</v>
      </c>
      <c r="J72" s="92"/>
      <c r="K72" s="59"/>
      <c r="L72" s="59"/>
      <c r="M72" s="59"/>
      <c r="N72" s="96"/>
      <c r="O72" s="96"/>
      <c r="P72" s="96"/>
      <c r="Q72" s="96"/>
      <c r="R72" s="96"/>
      <c r="S72" s="96"/>
      <c r="T72" s="35" t="s">
        <v>157</v>
      </c>
      <c r="U72" s="59"/>
      <c r="V72" s="59"/>
    </row>
    <row r="73" spans="1:22" s="8" customFormat="1" ht="12.75">
      <c r="A73" s="91"/>
      <c r="B73" s="61"/>
      <c r="C73" s="94"/>
      <c r="D73" s="74"/>
      <c r="E73" s="98" t="s">
        <v>448</v>
      </c>
      <c r="F73" s="53">
        <f>VLOOKUP(I73,DESPESA!$A$1:N1206,6,0)</f>
        <v>704240.48</v>
      </c>
      <c r="G73" s="54"/>
      <c r="H73" s="53">
        <f>VLOOKUP(I73,DESPESA!$A$1:P1206,7,0)</f>
        <v>11649113.1</v>
      </c>
      <c r="I73" s="35" t="s">
        <v>449</v>
      </c>
      <c r="J73" s="92"/>
      <c r="K73" s="59"/>
      <c r="L73" s="59"/>
      <c r="M73" s="59"/>
      <c r="N73" s="96"/>
      <c r="O73" s="96"/>
      <c r="P73" s="96"/>
      <c r="Q73" s="96"/>
      <c r="R73" s="96"/>
      <c r="S73" s="96"/>
      <c r="T73" s="35" t="s">
        <v>149</v>
      </c>
      <c r="U73" s="59"/>
      <c r="V73" s="59"/>
    </row>
    <row r="74" spans="1:21" s="8" customFormat="1" ht="2.25" customHeight="1" hidden="1">
      <c r="A74" s="99"/>
      <c r="B74" s="100"/>
      <c r="C74" s="101"/>
      <c r="D74" s="102"/>
      <c r="E74" s="103"/>
      <c r="F74" s="53"/>
      <c r="G74" s="54"/>
      <c r="H74" s="53"/>
      <c r="I74" s="35" t="s">
        <v>450</v>
      </c>
      <c r="J74" s="90"/>
      <c r="K74" s="104"/>
      <c r="L74" s="105"/>
      <c r="M74" s="104"/>
      <c r="T74" s="9"/>
      <c r="U74" s="9"/>
    </row>
    <row r="75" spans="1:22" s="8" customFormat="1" ht="21" customHeight="1">
      <c r="A75" s="106" t="s">
        <v>451</v>
      </c>
      <c r="B75" s="107">
        <f>B11+B62+B68+B69</f>
        <v>45260936.54999999</v>
      </c>
      <c r="C75" s="107" t="e">
        <f>C11+C65+C61</f>
        <v>#N/A</v>
      </c>
      <c r="D75" s="107">
        <f>D11+D62+D68+D69</f>
        <v>379281365.2300001</v>
      </c>
      <c r="E75" s="108" t="s">
        <v>452</v>
      </c>
      <c r="F75" s="107">
        <f>F56+F11</f>
        <v>36694693.03999999</v>
      </c>
      <c r="G75" s="107" t="e">
        <f>G11+G65+G61</f>
        <v>#N/A</v>
      </c>
      <c r="H75" s="107">
        <f>H56+H11</f>
        <v>372545695.26000005</v>
      </c>
      <c r="I75" s="35" t="s">
        <v>453</v>
      </c>
      <c r="J75" s="80"/>
      <c r="K75" s="104"/>
      <c r="L75" s="105"/>
      <c r="M75" s="104"/>
      <c r="T75" s="109"/>
      <c r="U75" s="109"/>
      <c r="V75" s="110"/>
    </row>
    <row r="76" spans="1:22" s="8" customFormat="1" ht="19.5" customHeight="1">
      <c r="A76" s="111" t="s">
        <v>454</v>
      </c>
      <c r="B76" s="112"/>
      <c r="C76" s="112"/>
      <c r="D76" s="112"/>
      <c r="E76" s="111" t="s">
        <v>455</v>
      </c>
      <c r="F76" s="112">
        <f>B75-F75</f>
        <v>8566243.509999998</v>
      </c>
      <c r="G76" s="112"/>
      <c r="H76" s="112">
        <f>D75-H75</f>
        <v>6735669.970000029</v>
      </c>
      <c r="I76" s="35" t="s">
        <v>456</v>
      </c>
      <c r="J76" s="92"/>
      <c r="T76" s="109"/>
      <c r="U76" s="109"/>
      <c r="V76" s="110"/>
    </row>
    <row r="77" spans="1:22" s="8" customFormat="1" ht="9" customHeight="1">
      <c r="A77" s="178" t="s">
        <v>457</v>
      </c>
      <c r="B77" s="179">
        <f>B75+B76</f>
        <v>45260936.54999999</v>
      </c>
      <c r="C77" s="112">
        <f>SUM(C76+C74)</f>
        <v>0</v>
      </c>
      <c r="D77" s="180">
        <f>D75+D76</f>
        <v>379281365.2300001</v>
      </c>
      <c r="E77" s="178" t="s">
        <v>457</v>
      </c>
      <c r="F77" s="179">
        <f>F75+F76</f>
        <v>45260936.54999999</v>
      </c>
      <c r="G77" s="112">
        <f>SUM(G76+G74)</f>
        <v>0</v>
      </c>
      <c r="H77" s="179">
        <f>H75+H76</f>
        <v>379281365.2300001</v>
      </c>
      <c r="I77" s="35" t="s">
        <v>458</v>
      </c>
      <c r="J77" s="113"/>
      <c r="T77" s="109"/>
      <c r="U77" s="109"/>
      <c r="V77" s="110"/>
    </row>
    <row r="78" spans="1:22" s="8" customFormat="1" ht="10.5" customHeight="1">
      <c r="A78" s="178"/>
      <c r="B78" s="179"/>
      <c r="C78" s="112" t="e">
        <f>SUM(C77+C75)</f>
        <v>#N/A</v>
      </c>
      <c r="D78" s="181"/>
      <c r="E78" s="178"/>
      <c r="F78" s="179"/>
      <c r="G78" s="112" t="e">
        <f>SUM(G77+G75)</f>
        <v>#N/A</v>
      </c>
      <c r="H78" s="179"/>
      <c r="I78" s="35" t="s">
        <v>456</v>
      </c>
      <c r="J78" s="113"/>
      <c r="T78" s="109"/>
      <c r="U78" s="109"/>
      <c r="V78" s="110"/>
    </row>
    <row r="79" spans="1:22" s="8" customFormat="1" ht="12.75">
      <c r="A79" s="182" t="s">
        <v>459</v>
      </c>
      <c r="B79" s="183"/>
      <c r="C79" s="183"/>
      <c r="D79" s="183"/>
      <c r="E79" s="183"/>
      <c r="F79" s="183"/>
      <c r="G79" s="183"/>
      <c r="H79" s="184"/>
      <c r="I79" s="35" t="s">
        <v>458</v>
      </c>
      <c r="J79" s="113"/>
      <c r="T79" s="114"/>
      <c r="U79" s="114"/>
      <c r="V79" s="110"/>
    </row>
    <row r="80" spans="1:22" s="8" customFormat="1" ht="12.75">
      <c r="A80" s="185"/>
      <c r="B80" s="186"/>
      <c r="C80" s="186"/>
      <c r="D80" s="186"/>
      <c r="E80" s="186"/>
      <c r="F80" s="186"/>
      <c r="G80" s="186"/>
      <c r="H80" s="187"/>
      <c r="I80" s="115"/>
      <c r="J80" s="16"/>
      <c r="T80" s="114"/>
      <c r="U80" s="114"/>
      <c r="V80" s="110"/>
    </row>
    <row r="81" spans="1:22" s="8" customFormat="1" ht="12.75">
      <c r="A81" s="188"/>
      <c r="B81" s="186"/>
      <c r="C81" s="186"/>
      <c r="D81" s="186"/>
      <c r="E81" s="186"/>
      <c r="F81" s="186"/>
      <c r="G81" s="186"/>
      <c r="H81" s="187"/>
      <c r="I81" s="116"/>
      <c r="J81" s="16"/>
      <c r="T81" s="114"/>
      <c r="U81" s="114"/>
      <c r="V81" s="110"/>
    </row>
    <row r="82" spans="1:22" s="8" customFormat="1" ht="15">
      <c r="A82" s="185" t="s">
        <v>460</v>
      </c>
      <c r="B82" s="186"/>
      <c r="C82" s="186"/>
      <c r="D82" s="186"/>
      <c r="E82" s="186"/>
      <c r="F82" s="186"/>
      <c r="G82" s="186"/>
      <c r="H82" s="187"/>
      <c r="I82" s="116"/>
      <c r="J82" s="16"/>
      <c r="T82" s="117"/>
      <c r="U82" s="117"/>
      <c r="V82" s="110"/>
    </row>
    <row r="83" spans="1:21" s="8" customFormat="1" ht="15">
      <c r="A83" s="185" t="s">
        <v>461</v>
      </c>
      <c r="B83" s="186"/>
      <c r="C83" s="186"/>
      <c r="D83" s="186"/>
      <c r="E83" s="186"/>
      <c r="F83" s="186"/>
      <c r="G83" s="186"/>
      <c r="H83" s="187"/>
      <c r="I83" s="165">
        <f>B75-RECEITA!G2</f>
        <v>0</v>
      </c>
      <c r="J83" s="90"/>
      <c r="T83" s="9"/>
      <c r="U83" s="9"/>
    </row>
    <row r="84" spans="1:21" s="8" customFormat="1" ht="15">
      <c r="A84" s="189" t="s">
        <v>462</v>
      </c>
      <c r="B84" s="190"/>
      <c r="C84" s="190"/>
      <c r="D84" s="190"/>
      <c r="E84" s="190"/>
      <c r="F84" s="190"/>
      <c r="G84" s="190"/>
      <c r="H84" s="191"/>
      <c r="I84" s="144">
        <f>D75-RECEITA!H2</f>
        <v>0</v>
      </c>
      <c r="J84" s="16"/>
      <c r="K84" s="26"/>
      <c r="T84" s="9"/>
      <c r="U84" s="9"/>
    </row>
    <row r="85" spans="1:21" s="8" customFormat="1" ht="15.75">
      <c r="A85" s="118"/>
      <c r="B85" s="119"/>
      <c r="C85" s="120"/>
      <c r="D85" s="120"/>
      <c r="E85" s="118"/>
      <c r="F85" s="118"/>
      <c r="G85" s="118"/>
      <c r="H85" s="118"/>
      <c r="I85" s="15"/>
      <c r="J85" s="16"/>
      <c r="K85" s="26"/>
      <c r="L85" s="110"/>
      <c r="M85" s="110"/>
      <c r="T85" s="9"/>
      <c r="U85" s="9"/>
    </row>
    <row r="86" spans="1:21" s="8" customFormat="1" ht="15.75">
      <c r="A86" s="192" t="s">
        <v>463</v>
      </c>
      <c r="B86" s="192"/>
      <c r="C86" s="192"/>
      <c r="D86" s="192"/>
      <c r="E86" s="192"/>
      <c r="F86" s="192"/>
      <c r="G86" s="192"/>
      <c r="H86" s="192"/>
      <c r="I86" s="20"/>
      <c r="J86" s="16"/>
      <c r="K86" s="26"/>
      <c r="L86" s="110"/>
      <c r="M86" s="110"/>
      <c r="T86" s="9"/>
      <c r="U86" s="9"/>
    </row>
    <row r="87" spans="1:21" s="8" customFormat="1" ht="15.75">
      <c r="A87" s="192" t="s">
        <v>464</v>
      </c>
      <c r="B87" s="192"/>
      <c r="C87" s="192"/>
      <c r="D87" s="192"/>
      <c r="E87" s="192"/>
      <c r="F87" s="192"/>
      <c r="G87" s="192"/>
      <c r="H87" s="192"/>
      <c r="I87" s="20"/>
      <c r="J87" s="16"/>
      <c r="K87" s="26"/>
      <c r="L87" s="110"/>
      <c r="M87" s="110"/>
      <c r="T87" s="9"/>
      <c r="U87" s="9"/>
    </row>
    <row r="88" spans="1:21" s="8" customFormat="1" ht="15.75">
      <c r="A88" s="192" t="s">
        <v>465</v>
      </c>
      <c r="B88" s="192"/>
      <c r="C88" s="192"/>
      <c r="D88" s="192"/>
      <c r="E88" s="192"/>
      <c r="F88" s="192"/>
      <c r="G88" s="192"/>
      <c r="H88" s="192"/>
      <c r="I88" s="115"/>
      <c r="J88" s="90"/>
      <c r="K88" s="104"/>
      <c r="L88" s="104"/>
      <c r="M88" s="104"/>
      <c r="N88" s="104"/>
      <c r="T88" s="9"/>
      <c r="U88" s="9"/>
    </row>
    <row r="89" spans="1:21" s="8" customFormat="1" ht="15.75">
      <c r="A89" s="194" t="str">
        <f>A8</f>
        <v>OUTUBRO/2013</v>
      </c>
      <c r="B89" s="194"/>
      <c r="C89" s="194"/>
      <c r="D89" s="194"/>
      <c r="E89" s="194"/>
      <c r="F89" s="194"/>
      <c r="G89" s="194"/>
      <c r="H89" s="194"/>
      <c r="I89" s="115"/>
      <c r="J89" s="90"/>
      <c r="K89" s="104"/>
      <c r="L89" s="104"/>
      <c r="M89" s="104"/>
      <c r="N89" s="104"/>
      <c r="T89" s="9"/>
      <c r="U89" s="9"/>
    </row>
    <row r="90" spans="1:21" s="8" customFormat="1" ht="15.75">
      <c r="A90" s="118" t="s">
        <v>466</v>
      </c>
      <c r="B90" s="118"/>
      <c r="C90" s="120"/>
      <c r="D90" s="120"/>
      <c r="E90" s="121"/>
      <c r="F90" s="121"/>
      <c r="G90" s="121"/>
      <c r="H90" s="121"/>
      <c r="I90" s="139"/>
      <c r="J90" s="122"/>
      <c r="K90" s="104"/>
      <c r="L90" s="104"/>
      <c r="M90" s="104"/>
      <c r="N90" s="104"/>
      <c r="T90" s="9"/>
      <c r="U90" s="9"/>
    </row>
    <row r="91" spans="1:21" s="8" customFormat="1" ht="15.75">
      <c r="A91" s="118"/>
      <c r="B91" s="195"/>
      <c r="C91" s="195"/>
      <c r="D91" s="195"/>
      <c r="E91" s="195"/>
      <c r="F91" s="118"/>
      <c r="G91" s="118"/>
      <c r="H91" s="118"/>
      <c r="I91" s="140">
        <v>41512137.77</v>
      </c>
      <c r="J91" s="16"/>
      <c r="K91" s="26"/>
      <c r="L91" s="110"/>
      <c r="M91" s="110"/>
      <c r="T91" s="9"/>
      <c r="U91" s="9"/>
    </row>
    <row r="92" spans="1:21" s="8" customFormat="1" ht="15.75">
      <c r="A92" s="118" t="s">
        <v>467</v>
      </c>
      <c r="B92" s="123"/>
      <c r="C92" s="120"/>
      <c r="D92" s="123">
        <f>B11+B62</f>
        <v>47603155.10999999</v>
      </c>
      <c r="E92" s="118"/>
      <c r="F92" s="118"/>
      <c r="G92" s="118"/>
      <c r="H92" s="118"/>
      <c r="I92" s="140">
        <v>976989.32</v>
      </c>
      <c r="J92" s="16"/>
      <c r="K92" s="26"/>
      <c r="L92" s="110"/>
      <c r="M92" s="110"/>
      <c r="T92" s="9"/>
      <c r="U92" s="9"/>
    </row>
    <row r="93" spans="1:21" s="8" customFormat="1" ht="15.75">
      <c r="A93" s="118" t="s">
        <v>468</v>
      </c>
      <c r="B93" s="123"/>
      <c r="C93" s="120"/>
      <c r="D93" s="123">
        <f>(VLOOKUP(V18,RECEITA!A2:H65003,7,0))*-1</f>
        <v>-668128.96</v>
      </c>
      <c r="E93" s="118"/>
      <c r="F93" s="118"/>
      <c r="G93" s="118"/>
      <c r="H93" s="118"/>
      <c r="I93" s="140">
        <f>SUM(I91:I92)</f>
        <v>42489127.09</v>
      </c>
      <c r="J93" s="16"/>
      <c r="K93" s="26"/>
      <c r="L93" s="110"/>
      <c r="M93" s="110"/>
      <c r="T93" s="9"/>
      <c r="U93" s="9"/>
    </row>
    <row r="94" spans="1:21" s="8" customFormat="1" ht="15.75">
      <c r="A94" s="118" t="s">
        <v>469</v>
      </c>
      <c r="B94" s="123"/>
      <c r="C94" s="120"/>
      <c r="D94" s="123">
        <f>(B39*-1)</f>
        <v>-13582590.360000001</v>
      </c>
      <c r="E94" s="118"/>
      <c r="F94" s="118"/>
      <c r="G94" s="118"/>
      <c r="H94" s="118"/>
      <c r="I94" s="140">
        <v>-164277.11</v>
      </c>
      <c r="J94" s="16"/>
      <c r="K94" s="26"/>
      <c r="L94" s="110"/>
      <c r="M94" s="110"/>
      <c r="T94" s="9"/>
      <c r="U94" s="9"/>
    </row>
    <row r="95" spans="1:21" s="8" customFormat="1" ht="15.75">
      <c r="A95" s="118" t="s">
        <v>470</v>
      </c>
      <c r="B95" s="123"/>
      <c r="C95" s="118"/>
      <c r="D95" s="123">
        <f>B32*-1</f>
        <v>-5614185.97</v>
      </c>
      <c r="E95" s="118"/>
      <c r="F95" s="118"/>
      <c r="G95" s="118"/>
      <c r="H95" s="118"/>
      <c r="I95" s="141">
        <v>-13910364.17</v>
      </c>
      <c r="J95" s="124"/>
      <c r="T95" s="9"/>
      <c r="U95" s="9"/>
    </row>
    <row r="96" spans="1:21" s="8" customFormat="1" ht="15.75">
      <c r="A96" s="118" t="s">
        <v>471</v>
      </c>
      <c r="B96" s="123"/>
      <c r="C96" s="118"/>
      <c r="D96" s="123">
        <f>B37*-1</f>
        <v>-7570524.14</v>
      </c>
      <c r="E96" s="118"/>
      <c r="F96" s="118"/>
      <c r="G96" s="118"/>
      <c r="H96" s="118"/>
      <c r="I96" s="141">
        <v>-1752418.42</v>
      </c>
      <c r="J96" s="124"/>
      <c r="T96" s="9"/>
      <c r="U96" s="9"/>
    </row>
    <row r="97" spans="1:21" s="8" customFormat="1" ht="15.75">
      <c r="A97" s="118" t="s">
        <v>472</v>
      </c>
      <c r="B97" s="123"/>
      <c r="C97" s="118"/>
      <c r="D97" s="123">
        <f>B52*-1</f>
        <v>-453275.15</v>
      </c>
      <c r="E97" s="118"/>
      <c r="F97" s="118"/>
      <c r="G97" s="118"/>
      <c r="H97" s="118"/>
      <c r="I97" s="141">
        <v>-8179242.1</v>
      </c>
      <c r="J97" s="124"/>
      <c r="T97" s="9"/>
      <c r="U97" s="9"/>
    </row>
    <row r="98" spans="1:21" s="8" customFormat="1" ht="15.75">
      <c r="A98" s="118" t="s">
        <v>473</v>
      </c>
      <c r="B98" s="123"/>
      <c r="C98" s="118"/>
      <c r="D98" s="123">
        <f>B63*-1</f>
        <v>-6941.67</v>
      </c>
      <c r="E98" s="118"/>
      <c r="F98" s="118"/>
      <c r="G98" s="118"/>
      <c r="H98" s="118"/>
      <c r="I98" s="141">
        <v>-352374.15</v>
      </c>
      <c r="J98" s="124"/>
      <c r="T98" s="9"/>
      <c r="U98" s="9"/>
    </row>
    <row r="99" spans="1:21" s="8" customFormat="1" ht="15.75">
      <c r="A99" s="125"/>
      <c r="B99" s="123"/>
      <c r="C99" s="118"/>
      <c r="D99" s="123"/>
      <c r="E99" s="118"/>
      <c r="F99" s="118"/>
      <c r="G99" s="118"/>
      <c r="H99" s="118"/>
      <c r="I99" s="141">
        <f>SUM(I93:I98)</f>
        <v>18130451.14</v>
      </c>
      <c r="J99" s="124"/>
      <c r="T99" s="9"/>
      <c r="U99" s="9"/>
    </row>
    <row r="100" spans="1:21" s="8" customFormat="1" ht="15.75">
      <c r="A100" s="118" t="s">
        <v>474</v>
      </c>
      <c r="B100" s="123"/>
      <c r="C100" s="118"/>
      <c r="D100" s="123">
        <f>SUM(D92:D98)</f>
        <v>19707508.859999992</v>
      </c>
      <c r="E100" s="118"/>
      <c r="F100" s="118"/>
      <c r="G100" s="118"/>
      <c r="H100" s="118"/>
      <c r="I100" s="141"/>
      <c r="J100" s="124"/>
      <c r="T100" s="9"/>
      <c r="U100" s="9"/>
    </row>
    <row r="101" spans="1:21" s="8" customFormat="1" ht="15.75">
      <c r="A101" s="125"/>
      <c r="B101" s="123"/>
      <c r="C101" s="118"/>
      <c r="D101" s="123"/>
      <c r="E101" s="118"/>
      <c r="F101" s="118"/>
      <c r="G101" s="118"/>
      <c r="H101" s="118"/>
      <c r="I101" s="141"/>
      <c r="J101" s="124"/>
      <c r="T101" s="9"/>
      <c r="U101" s="9"/>
    </row>
    <row r="102" spans="1:21" s="8" customFormat="1" ht="15.75">
      <c r="A102" s="125" t="s">
        <v>475</v>
      </c>
      <c r="B102" s="123"/>
      <c r="C102" s="118"/>
      <c r="D102" s="126">
        <f>D100*1%</f>
        <v>197075.08859999993</v>
      </c>
      <c r="E102" s="118"/>
      <c r="F102" s="118"/>
      <c r="G102" s="118"/>
      <c r="H102" s="118"/>
      <c r="I102" s="141"/>
      <c r="J102" s="124"/>
      <c r="T102" s="9"/>
      <c r="U102" s="9"/>
    </row>
    <row r="103" spans="1:21" s="8" customFormat="1" ht="15.75">
      <c r="A103" s="118"/>
      <c r="B103" s="118"/>
      <c r="C103" s="118"/>
      <c r="D103" s="123"/>
      <c r="E103" s="118"/>
      <c r="F103" s="118"/>
      <c r="G103" s="118"/>
      <c r="H103" s="118"/>
      <c r="I103" s="141"/>
      <c r="J103" s="124"/>
      <c r="T103" s="9"/>
      <c r="U103" s="9"/>
    </row>
    <row r="104" spans="1:21" s="8" customFormat="1" ht="15.75">
      <c r="A104" s="118"/>
      <c r="B104" s="118"/>
      <c r="C104" s="118"/>
      <c r="D104" s="123"/>
      <c r="E104" s="118"/>
      <c r="F104" s="118"/>
      <c r="G104" s="118"/>
      <c r="H104" s="118"/>
      <c r="I104" s="141"/>
      <c r="J104" s="124"/>
      <c r="T104" s="9"/>
      <c r="U104" s="9"/>
    </row>
    <row r="105" spans="1:21" s="8" customFormat="1" ht="15.75">
      <c r="A105" s="118"/>
      <c r="B105" s="118"/>
      <c r="C105" s="118"/>
      <c r="D105" s="123"/>
      <c r="E105" s="118"/>
      <c r="F105" s="118"/>
      <c r="G105" s="118"/>
      <c r="H105" s="118"/>
      <c r="I105" s="142"/>
      <c r="J105" s="128"/>
      <c r="T105" s="9"/>
      <c r="U105" s="9"/>
    </row>
    <row r="106" spans="1:21" s="8" customFormat="1" ht="15.75">
      <c r="A106" s="118"/>
      <c r="B106" s="118"/>
      <c r="C106" s="118"/>
      <c r="D106" s="123"/>
      <c r="E106" s="118"/>
      <c r="F106" s="118"/>
      <c r="G106" s="118"/>
      <c r="H106" s="118"/>
      <c r="I106" s="142"/>
      <c r="J106" s="128"/>
      <c r="T106" s="9"/>
      <c r="U106" s="9"/>
    </row>
    <row r="107" spans="1:21" s="8" customFormat="1" ht="15.75">
      <c r="A107" s="125" t="s">
        <v>476</v>
      </c>
      <c r="B107" s="118"/>
      <c r="C107" s="118"/>
      <c r="D107" s="123"/>
      <c r="E107" s="118"/>
      <c r="F107" s="118"/>
      <c r="G107" s="118"/>
      <c r="H107" s="118"/>
      <c r="I107" s="127"/>
      <c r="J107" s="128"/>
      <c r="T107" s="9"/>
      <c r="U107" s="9"/>
    </row>
    <row r="108" spans="1:21" s="8" customFormat="1" ht="15.75">
      <c r="A108" s="118"/>
      <c r="B108" s="118"/>
      <c r="C108" s="118"/>
      <c r="D108" s="123"/>
      <c r="E108" s="118"/>
      <c r="F108" s="118"/>
      <c r="G108" s="118"/>
      <c r="H108" s="118"/>
      <c r="I108" s="127"/>
      <c r="J108" s="128"/>
      <c r="T108" s="9"/>
      <c r="U108" s="9"/>
    </row>
    <row r="109" spans="1:21" s="8" customFormat="1" ht="15.75">
      <c r="A109" s="118" t="s">
        <v>477</v>
      </c>
      <c r="B109" s="118"/>
      <c r="C109" s="118"/>
      <c r="D109" s="123">
        <f>B11+B62</f>
        <v>47603155.10999999</v>
      </c>
      <c r="E109" s="118"/>
      <c r="F109" s="118"/>
      <c r="G109" s="118"/>
      <c r="H109" s="118"/>
      <c r="I109" s="127"/>
      <c r="J109" s="128"/>
      <c r="T109" s="9"/>
      <c r="U109" s="9"/>
    </row>
    <row r="110" spans="1:21" s="8" customFormat="1" ht="15.75">
      <c r="A110" s="118" t="s">
        <v>478</v>
      </c>
      <c r="B110" s="118"/>
      <c r="C110" s="118"/>
      <c r="D110" s="123">
        <v>0</v>
      </c>
      <c r="E110" s="118"/>
      <c r="F110" s="118"/>
      <c r="G110" s="118"/>
      <c r="H110" s="118"/>
      <c r="I110" s="127"/>
      <c r="J110" s="128"/>
      <c r="T110" s="9"/>
      <c r="U110" s="9"/>
    </row>
    <row r="111" spans="1:21" s="8" customFormat="1" ht="15.75">
      <c r="A111" s="118" t="s">
        <v>479</v>
      </c>
      <c r="B111" s="118"/>
      <c r="C111" s="118"/>
      <c r="D111" s="123"/>
      <c r="E111" s="118"/>
      <c r="F111" s="118"/>
      <c r="G111" s="118"/>
      <c r="H111" s="118"/>
      <c r="I111" s="127"/>
      <c r="J111" s="128"/>
      <c r="T111" s="9"/>
      <c r="U111" s="9"/>
    </row>
    <row r="112" spans="1:21" s="8" customFormat="1" ht="15.75">
      <c r="A112" s="118" t="s">
        <v>480</v>
      </c>
      <c r="B112" s="118"/>
      <c r="C112" s="118"/>
      <c r="D112" s="123">
        <f>B45*-1</f>
        <v>-209318.05</v>
      </c>
      <c r="E112" s="118"/>
      <c r="F112" s="118"/>
      <c r="G112" s="118"/>
      <c r="H112" s="118"/>
      <c r="I112" s="127"/>
      <c r="J112" s="128"/>
      <c r="T112" s="9"/>
      <c r="U112" s="9"/>
    </row>
    <row r="113" spans="1:21" s="8" customFormat="1" ht="15.75">
      <c r="A113" s="118" t="s">
        <v>481</v>
      </c>
      <c r="B113" s="118"/>
      <c r="C113" s="118"/>
      <c r="D113" s="123">
        <f>B46*-1</f>
        <v>-73532.36</v>
      </c>
      <c r="E113" s="118"/>
      <c r="F113" s="118"/>
      <c r="G113" s="118"/>
      <c r="H113" s="118"/>
      <c r="I113" s="127"/>
      <c r="J113" s="128"/>
      <c r="T113" s="9"/>
      <c r="U113" s="9"/>
    </row>
    <row r="114" spans="1:21" s="8" customFormat="1" ht="15.75">
      <c r="A114" s="118" t="s">
        <v>482</v>
      </c>
      <c r="B114" s="118"/>
      <c r="C114" s="118"/>
      <c r="D114" s="123">
        <f>B40*-1</f>
        <v>-3255967.28</v>
      </c>
      <c r="E114" s="118"/>
      <c r="F114" s="118"/>
      <c r="G114" s="118"/>
      <c r="H114" s="118"/>
      <c r="I114" s="127"/>
      <c r="J114" s="128"/>
      <c r="T114" s="9"/>
      <c r="U114" s="9"/>
    </row>
    <row r="115" spans="1:21" s="8" customFormat="1" ht="15.75">
      <c r="A115" s="118" t="s">
        <v>483</v>
      </c>
      <c r="B115" s="118"/>
      <c r="C115" s="118"/>
      <c r="D115" s="123">
        <f>B31*-1</f>
        <v>0</v>
      </c>
      <c r="E115" s="118"/>
      <c r="F115" s="118"/>
      <c r="G115" s="118"/>
      <c r="H115" s="118"/>
      <c r="I115" s="127"/>
      <c r="J115" s="128"/>
      <c r="T115" s="9"/>
      <c r="U115" s="9"/>
    </row>
    <row r="116" spans="1:21" s="8" customFormat="1" ht="15.75">
      <c r="A116" s="118" t="s">
        <v>484</v>
      </c>
      <c r="B116" s="118"/>
      <c r="C116" s="118"/>
      <c r="D116" s="123">
        <f>(VLOOKUP(V54,RECEITA!A2:H65003,7,0))*-1</f>
        <v>-67854.21</v>
      </c>
      <c r="E116" s="118"/>
      <c r="F116" s="118"/>
      <c r="G116" s="118"/>
      <c r="H116" s="118"/>
      <c r="I116" s="127"/>
      <c r="J116" s="128"/>
      <c r="T116" s="9"/>
      <c r="U116" s="9"/>
    </row>
    <row r="117" spans="1:21" s="8" customFormat="1" ht="15.75">
      <c r="A117" s="118" t="s">
        <v>485</v>
      </c>
      <c r="B117" s="118"/>
      <c r="C117" s="118"/>
      <c r="D117" s="123">
        <f>B42*-1</f>
        <v>-57387.63</v>
      </c>
      <c r="E117" s="118"/>
      <c r="F117" s="118"/>
      <c r="G117" s="118"/>
      <c r="H117" s="118"/>
      <c r="I117" s="127"/>
      <c r="J117" s="128"/>
      <c r="T117" s="9"/>
      <c r="U117" s="9"/>
    </row>
    <row r="118" spans="1:21" s="8" customFormat="1" ht="15.75">
      <c r="A118" s="118" t="s">
        <v>486</v>
      </c>
      <c r="B118" s="118"/>
      <c r="C118" s="118"/>
      <c r="D118" s="123">
        <f>B23*-1</f>
        <v>-701.79</v>
      </c>
      <c r="E118" s="118"/>
      <c r="F118" s="118"/>
      <c r="G118" s="118"/>
      <c r="H118" s="118"/>
      <c r="I118" s="127"/>
      <c r="J118" s="128"/>
      <c r="T118" s="9"/>
      <c r="U118" s="9"/>
    </row>
    <row r="119" spans="1:21" s="8" customFormat="1" ht="15.75">
      <c r="A119" s="118" t="s">
        <v>487</v>
      </c>
      <c r="B119" s="118"/>
      <c r="C119" s="118"/>
      <c r="D119" s="123">
        <f>B68</f>
        <v>-2342218.56</v>
      </c>
      <c r="E119" s="118"/>
      <c r="F119" s="118"/>
      <c r="G119" s="118"/>
      <c r="H119" s="118"/>
      <c r="I119" s="127"/>
      <c r="J119" s="128"/>
      <c r="T119" s="9"/>
      <c r="U119" s="9"/>
    </row>
    <row r="120" spans="1:21" s="8" customFormat="1" ht="15.75">
      <c r="A120" s="118"/>
      <c r="B120" s="118"/>
      <c r="C120" s="118"/>
      <c r="D120" s="123"/>
      <c r="E120" s="118"/>
      <c r="F120" s="118"/>
      <c r="G120" s="118"/>
      <c r="H120" s="118"/>
      <c r="I120" s="127"/>
      <c r="J120" s="128"/>
      <c r="T120" s="9"/>
      <c r="U120" s="9"/>
    </row>
    <row r="121" spans="1:21" s="8" customFormat="1" ht="15.75">
      <c r="A121" s="118" t="s">
        <v>474</v>
      </c>
      <c r="B121" s="118"/>
      <c r="C121" s="118"/>
      <c r="D121" s="123">
        <f>SUM(D109:D119)</f>
        <v>41596175.22999999</v>
      </c>
      <c r="E121" s="118"/>
      <c r="F121" s="118"/>
      <c r="G121" s="118"/>
      <c r="H121" s="118"/>
      <c r="I121" s="127"/>
      <c r="J121" s="128"/>
      <c r="T121" s="9"/>
      <c r="U121" s="9"/>
    </row>
    <row r="122" spans="1:21" s="8" customFormat="1" ht="15.75">
      <c r="A122" s="118"/>
      <c r="B122" s="118"/>
      <c r="C122" s="118"/>
      <c r="D122" s="123"/>
      <c r="E122" s="118"/>
      <c r="F122" s="118"/>
      <c r="G122" s="118"/>
      <c r="H122" s="118"/>
      <c r="I122" s="127"/>
      <c r="J122" s="128"/>
      <c r="T122" s="9"/>
      <c r="U122" s="9"/>
    </row>
    <row r="123" spans="1:21" s="8" customFormat="1" ht="15.75">
      <c r="A123" s="125" t="s">
        <v>475</v>
      </c>
      <c r="B123" s="125"/>
      <c r="C123" s="125"/>
      <c r="D123" s="126">
        <f>D121*1%</f>
        <v>415961.7522999999</v>
      </c>
      <c r="E123" s="118"/>
      <c r="F123" s="118"/>
      <c r="G123" s="118"/>
      <c r="H123" s="118"/>
      <c r="I123" s="127"/>
      <c r="J123" s="128"/>
      <c r="T123" s="9"/>
      <c r="U123" s="9"/>
    </row>
    <row r="124" spans="1:21" s="8" customFormat="1" ht="15.75">
      <c r="A124" s="118"/>
      <c r="B124" s="118"/>
      <c r="C124" s="118"/>
      <c r="D124" s="123"/>
      <c r="E124" s="118"/>
      <c r="F124" s="118"/>
      <c r="G124" s="118"/>
      <c r="H124" s="118"/>
      <c r="I124" s="127"/>
      <c r="J124" s="128"/>
      <c r="T124" s="9"/>
      <c r="U124" s="9"/>
    </row>
    <row r="125" spans="1:21" s="8" customFormat="1" ht="15.75">
      <c r="A125" s="118"/>
      <c r="B125" s="118"/>
      <c r="C125" s="118"/>
      <c r="D125" s="123"/>
      <c r="E125" s="118"/>
      <c r="F125" s="118"/>
      <c r="G125" s="118"/>
      <c r="H125" s="118"/>
      <c r="I125" s="127"/>
      <c r="J125" s="128"/>
      <c r="T125" s="9"/>
      <c r="U125" s="9"/>
    </row>
    <row r="126" spans="1:21" s="8" customFormat="1" ht="15.75">
      <c r="A126" s="118"/>
      <c r="B126" s="118"/>
      <c r="C126" s="118"/>
      <c r="D126" s="118"/>
      <c r="E126" s="118"/>
      <c r="F126" s="118"/>
      <c r="G126" s="118"/>
      <c r="H126" s="118"/>
      <c r="I126" s="127"/>
      <c r="J126" s="128"/>
      <c r="T126" s="9"/>
      <c r="U126" s="9"/>
    </row>
    <row r="127" spans="1:21" s="8" customFormat="1" ht="15">
      <c r="A127" s="193" t="s">
        <v>460</v>
      </c>
      <c r="B127" s="193"/>
      <c r="C127" s="193"/>
      <c r="D127" s="193"/>
      <c r="E127" s="193"/>
      <c r="F127" s="193"/>
      <c r="G127" s="193"/>
      <c r="H127" s="193"/>
      <c r="I127" s="127"/>
      <c r="J127" s="128"/>
      <c r="T127" s="9"/>
      <c r="U127" s="9"/>
    </row>
    <row r="128" spans="1:21" s="8" customFormat="1" ht="15">
      <c r="A128" s="193" t="s">
        <v>461</v>
      </c>
      <c r="B128" s="193"/>
      <c r="C128" s="193"/>
      <c r="D128" s="193"/>
      <c r="E128" s="193"/>
      <c r="F128" s="193"/>
      <c r="G128" s="193"/>
      <c r="H128" s="193"/>
      <c r="I128" s="127"/>
      <c r="J128" s="128"/>
      <c r="T128" s="9"/>
      <c r="U128" s="9"/>
    </row>
    <row r="129" spans="1:21" s="8" customFormat="1" ht="15">
      <c r="A129" s="193" t="s">
        <v>488</v>
      </c>
      <c r="B129" s="193"/>
      <c r="C129" s="193"/>
      <c r="D129" s="193"/>
      <c r="E129" s="193"/>
      <c r="F129" s="193"/>
      <c r="G129" s="193"/>
      <c r="H129" s="193"/>
      <c r="I129" s="127"/>
      <c r="J129" s="128"/>
      <c r="T129" s="9"/>
      <c r="U129" s="9"/>
    </row>
    <row r="130" spans="1:21" s="8" customFormat="1" ht="15.75">
      <c r="A130" s="118"/>
      <c r="B130" s="118"/>
      <c r="C130" s="118"/>
      <c r="D130" s="118"/>
      <c r="E130" s="118"/>
      <c r="F130" s="118"/>
      <c r="G130" s="118"/>
      <c r="H130" s="118"/>
      <c r="I130" s="127"/>
      <c r="J130" s="128"/>
      <c r="T130" s="9"/>
      <c r="U130" s="9"/>
    </row>
    <row r="131" spans="1:21" s="8" customFormat="1" ht="15.75">
      <c r="A131" s="118"/>
      <c r="B131" s="118"/>
      <c r="C131" s="118"/>
      <c r="D131" s="118"/>
      <c r="E131" s="118"/>
      <c r="F131" s="118"/>
      <c r="G131" s="118"/>
      <c r="H131" s="118"/>
      <c r="I131" s="127"/>
      <c r="J131" s="128"/>
      <c r="T131" s="9"/>
      <c r="U131" s="9"/>
    </row>
    <row r="132" spans="1:21" s="8" customFormat="1" ht="15.75">
      <c r="A132" s="118"/>
      <c r="B132" s="118"/>
      <c r="C132" s="118"/>
      <c r="D132" s="118"/>
      <c r="E132" s="118"/>
      <c r="F132" s="118"/>
      <c r="G132" s="118"/>
      <c r="H132" s="118"/>
      <c r="I132" s="127"/>
      <c r="J132" s="128"/>
      <c r="T132" s="9"/>
      <c r="U132" s="9"/>
    </row>
    <row r="133" spans="1:21" s="8" customFormat="1" ht="15.75">
      <c r="A133" s="118"/>
      <c r="B133" s="118"/>
      <c r="C133" s="118"/>
      <c r="D133" s="118"/>
      <c r="E133" s="118"/>
      <c r="F133" s="118"/>
      <c r="G133" s="118"/>
      <c r="H133" s="118"/>
      <c r="I133" s="127"/>
      <c r="J133" s="128"/>
      <c r="T133" s="9"/>
      <c r="U133" s="9"/>
    </row>
    <row r="134" spans="1:21" s="8" customFormat="1" ht="15.75">
      <c r="A134" s="118"/>
      <c r="B134" s="118"/>
      <c r="C134" s="118"/>
      <c r="D134" s="118"/>
      <c r="E134" s="118"/>
      <c r="F134" s="118"/>
      <c r="G134" s="118"/>
      <c r="H134" s="118"/>
      <c r="I134" s="127"/>
      <c r="J134" s="128"/>
      <c r="T134" s="9"/>
      <c r="U134" s="9"/>
    </row>
    <row r="135" spans="1:21" s="8" customFormat="1" ht="15.75">
      <c r="A135" s="118"/>
      <c r="B135" s="118"/>
      <c r="C135" s="118"/>
      <c r="D135" s="118" t="s">
        <v>884</v>
      </c>
      <c r="E135" s="118"/>
      <c r="F135" s="118"/>
      <c r="G135" s="118"/>
      <c r="H135" s="118"/>
      <c r="I135" s="127"/>
      <c r="J135" s="128"/>
      <c r="T135" s="9"/>
      <c r="U135" s="9"/>
    </row>
    <row r="136" spans="1:21" s="8" customFormat="1" ht="15.75">
      <c r="A136" s="118"/>
      <c r="B136" s="118"/>
      <c r="C136" s="118"/>
      <c r="D136" s="118"/>
      <c r="E136" s="118"/>
      <c r="F136" s="118"/>
      <c r="G136" s="118"/>
      <c r="H136" s="118"/>
      <c r="I136" s="127"/>
      <c r="J136" s="128"/>
      <c r="T136" s="9"/>
      <c r="U136" s="9"/>
    </row>
    <row r="137" spans="1:21" s="8" customFormat="1" ht="15.75">
      <c r="A137" s="118"/>
      <c r="B137" s="118"/>
      <c r="C137" s="118"/>
      <c r="D137" s="118"/>
      <c r="E137" s="118"/>
      <c r="F137" s="118"/>
      <c r="G137" s="118"/>
      <c r="H137" s="118"/>
      <c r="I137" s="127"/>
      <c r="J137" s="128"/>
      <c r="T137" s="9"/>
      <c r="U137" s="9"/>
    </row>
    <row r="138" spans="1:21" s="8" customFormat="1" ht="15.75">
      <c r="A138" s="118"/>
      <c r="B138" s="118"/>
      <c r="C138" s="118"/>
      <c r="D138" s="118"/>
      <c r="E138" s="118"/>
      <c r="F138" s="118"/>
      <c r="G138" s="118"/>
      <c r="H138" s="118"/>
      <c r="I138" s="127"/>
      <c r="J138" s="128"/>
      <c r="T138" s="9"/>
      <c r="U138" s="9"/>
    </row>
    <row r="139" spans="1:21" s="8" customFormat="1" ht="15.75">
      <c r="A139" s="118"/>
      <c r="B139" s="118"/>
      <c r="C139" s="118"/>
      <c r="D139" s="118"/>
      <c r="E139" s="118"/>
      <c r="F139" s="118"/>
      <c r="G139" s="118"/>
      <c r="H139" s="118"/>
      <c r="I139" s="127"/>
      <c r="J139" s="128"/>
      <c r="T139" s="9"/>
      <c r="U139" s="9"/>
    </row>
    <row r="140" spans="1:21" s="8" customFormat="1" ht="15.75">
      <c r="A140" s="118"/>
      <c r="B140" s="118"/>
      <c r="C140" s="118"/>
      <c r="D140" s="118"/>
      <c r="E140" s="118"/>
      <c r="F140" s="118"/>
      <c r="G140" s="118"/>
      <c r="H140" s="118"/>
      <c r="I140" s="127"/>
      <c r="J140" s="128"/>
      <c r="T140" s="9"/>
      <c r="U140" s="9"/>
    </row>
    <row r="141" spans="1:21" s="8" customFormat="1" ht="15.75">
      <c r="A141" s="118"/>
      <c r="B141" s="118"/>
      <c r="C141" s="118"/>
      <c r="D141" s="118"/>
      <c r="E141" s="118"/>
      <c r="F141" s="118"/>
      <c r="G141" s="118"/>
      <c r="H141" s="118"/>
      <c r="I141" s="127"/>
      <c r="J141" s="128"/>
      <c r="T141" s="9"/>
      <c r="U141" s="9"/>
    </row>
    <row r="142" spans="1:21" s="8" customFormat="1" ht="15.75">
      <c r="A142" s="118"/>
      <c r="B142" s="118"/>
      <c r="C142" s="118"/>
      <c r="D142" s="118"/>
      <c r="E142" s="118"/>
      <c r="F142" s="118"/>
      <c r="G142" s="118"/>
      <c r="H142" s="118"/>
      <c r="I142" s="127"/>
      <c r="J142" s="128"/>
      <c r="T142" s="9"/>
      <c r="U142" s="9"/>
    </row>
    <row r="143" spans="1:21" s="8" customFormat="1" ht="15.75">
      <c r="A143" s="118"/>
      <c r="B143" s="118"/>
      <c r="C143" s="118"/>
      <c r="D143" s="118"/>
      <c r="E143" s="118"/>
      <c r="F143" s="118"/>
      <c r="G143" s="118"/>
      <c r="H143" s="118"/>
      <c r="I143" s="127"/>
      <c r="J143" s="128"/>
      <c r="T143" s="9"/>
      <c r="U143" s="9"/>
    </row>
    <row r="144" spans="1:21" s="8" customFormat="1" ht="15.75">
      <c r="A144" s="118"/>
      <c r="B144" s="118"/>
      <c r="C144" s="118"/>
      <c r="D144" s="118"/>
      <c r="E144" s="118"/>
      <c r="F144" s="118"/>
      <c r="G144" s="118"/>
      <c r="H144" s="118"/>
      <c r="I144" s="127"/>
      <c r="J144" s="128"/>
      <c r="T144" s="9"/>
      <c r="U144" s="9"/>
    </row>
    <row r="145" spans="1:21" s="8" customFormat="1" ht="15.75">
      <c r="A145" s="118"/>
      <c r="B145" s="118"/>
      <c r="C145" s="118"/>
      <c r="D145" s="118"/>
      <c r="E145" s="118"/>
      <c r="F145" s="118"/>
      <c r="G145" s="118"/>
      <c r="H145" s="118"/>
      <c r="I145" s="127"/>
      <c r="J145" s="128"/>
      <c r="T145" s="9"/>
      <c r="U145" s="9"/>
    </row>
    <row r="146" spans="1:21" s="8" customFormat="1" ht="15.75">
      <c r="A146" s="118"/>
      <c r="B146" s="118"/>
      <c r="C146" s="118"/>
      <c r="D146" s="118"/>
      <c r="E146" s="118"/>
      <c r="F146" s="118"/>
      <c r="G146" s="118"/>
      <c r="H146" s="118"/>
      <c r="I146" s="127"/>
      <c r="J146" s="128"/>
      <c r="T146" s="9"/>
      <c r="U146" s="9"/>
    </row>
    <row r="147" spans="1:21" s="8" customFormat="1" ht="15.75">
      <c r="A147" s="118"/>
      <c r="B147" s="118"/>
      <c r="C147" s="118"/>
      <c r="D147" s="118"/>
      <c r="E147" s="118"/>
      <c r="F147" s="118"/>
      <c r="G147" s="118"/>
      <c r="H147" s="118"/>
      <c r="I147" s="127"/>
      <c r="J147" s="128"/>
      <c r="T147" s="9"/>
      <c r="U147" s="9"/>
    </row>
    <row r="148" spans="1:21" s="8" customFormat="1" ht="15.75">
      <c r="A148" s="118"/>
      <c r="B148" s="118"/>
      <c r="C148" s="118"/>
      <c r="D148" s="118"/>
      <c r="E148" s="118"/>
      <c r="F148" s="118"/>
      <c r="G148" s="118"/>
      <c r="H148" s="118"/>
      <c r="I148" s="127"/>
      <c r="J148" s="128"/>
      <c r="T148" s="9"/>
      <c r="U148" s="9"/>
    </row>
    <row r="149" spans="1:21" s="8" customFormat="1" ht="15.75">
      <c r="A149" s="118"/>
      <c r="B149" s="118"/>
      <c r="C149" s="118"/>
      <c r="D149" s="118"/>
      <c r="E149" s="118"/>
      <c r="F149" s="118"/>
      <c r="G149" s="118"/>
      <c r="H149" s="118"/>
      <c r="I149" s="127"/>
      <c r="J149" s="128"/>
      <c r="T149" s="9"/>
      <c r="U149" s="9"/>
    </row>
    <row r="150" spans="1:21" s="8" customFormat="1" ht="15.75">
      <c r="A150" s="118"/>
      <c r="B150" s="118"/>
      <c r="C150" s="118"/>
      <c r="D150" s="118"/>
      <c r="E150" s="118"/>
      <c r="F150" s="118"/>
      <c r="G150" s="118"/>
      <c r="H150" s="118"/>
      <c r="I150" s="127"/>
      <c r="J150" s="128"/>
      <c r="T150" s="9"/>
      <c r="U150" s="9"/>
    </row>
    <row r="151" spans="1:21" s="8" customFormat="1" ht="15.75">
      <c r="A151" s="118"/>
      <c r="B151" s="118"/>
      <c r="C151" s="118"/>
      <c r="D151" s="118"/>
      <c r="E151" s="118"/>
      <c r="F151" s="118"/>
      <c r="G151" s="118"/>
      <c r="H151" s="118"/>
      <c r="I151" s="127"/>
      <c r="J151" s="128"/>
      <c r="T151" s="9"/>
      <c r="U151" s="9"/>
    </row>
    <row r="152" spans="1:21" s="8" customFormat="1" ht="15.75">
      <c r="A152" s="118"/>
      <c r="B152" s="118"/>
      <c r="C152" s="118"/>
      <c r="D152" s="118"/>
      <c r="E152" s="118"/>
      <c r="F152" s="118"/>
      <c r="G152" s="118"/>
      <c r="H152" s="118"/>
      <c r="I152" s="127"/>
      <c r="J152" s="128"/>
      <c r="T152" s="9"/>
      <c r="U152" s="9"/>
    </row>
    <row r="153" spans="1:21" s="8" customFormat="1" ht="15.75">
      <c r="A153" s="118"/>
      <c r="B153" s="118"/>
      <c r="C153" s="118"/>
      <c r="D153" s="118"/>
      <c r="E153" s="118"/>
      <c r="F153" s="118"/>
      <c r="G153" s="118"/>
      <c r="H153" s="118"/>
      <c r="I153" s="127"/>
      <c r="J153" s="128"/>
      <c r="T153" s="9"/>
      <c r="U153" s="9"/>
    </row>
    <row r="154" spans="1:21" s="8" customFormat="1" ht="15.75">
      <c r="A154" s="118"/>
      <c r="B154" s="118"/>
      <c r="C154" s="118"/>
      <c r="D154" s="118"/>
      <c r="E154" s="118"/>
      <c r="F154" s="118"/>
      <c r="G154" s="118"/>
      <c r="H154" s="118"/>
      <c r="I154" s="127"/>
      <c r="J154" s="128"/>
      <c r="T154" s="9"/>
      <c r="U154" s="9"/>
    </row>
    <row r="155" spans="1:21" s="8" customFormat="1" ht="15.75">
      <c r="A155" s="118"/>
      <c r="B155" s="118"/>
      <c r="C155" s="118"/>
      <c r="D155" s="118"/>
      <c r="E155" s="118"/>
      <c r="F155" s="118"/>
      <c r="G155" s="118"/>
      <c r="H155" s="118"/>
      <c r="I155" s="127"/>
      <c r="J155" s="128"/>
      <c r="T155" s="9"/>
      <c r="U155" s="9"/>
    </row>
    <row r="156" spans="1:21" s="8" customFormat="1" ht="15.75">
      <c r="A156" s="118"/>
      <c r="B156" s="118"/>
      <c r="C156" s="118"/>
      <c r="D156" s="118"/>
      <c r="E156" s="118"/>
      <c r="F156" s="118"/>
      <c r="G156" s="118"/>
      <c r="H156" s="118"/>
      <c r="I156" s="127"/>
      <c r="J156" s="128"/>
      <c r="T156" s="9"/>
      <c r="U156" s="9"/>
    </row>
    <row r="157" spans="1:21" s="8" customFormat="1" ht="15.75">
      <c r="A157" s="118"/>
      <c r="B157" s="118"/>
      <c r="C157" s="118"/>
      <c r="D157" s="118"/>
      <c r="E157" s="118"/>
      <c r="F157" s="118"/>
      <c r="G157" s="118"/>
      <c r="H157" s="118"/>
      <c r="I157" s="127"/>
      <c r="J157" s="128"/>
      <c r="T157" s="9"/>
      <c r="U157" s="9"/>
    </row>
    <row r="158" spans="1:21" s="8" customFormat="1" ht="15.75">
      <c r="A158" s="118"/>
      <c r="B158" s="118"/>
      <c r="C158" s="118"/>
      <c r="D158" s="118"/>
      <c r="E158" s="118"/>
      <c r="F158" s="118"/>
      <c r="G158" s="118"/>
      <c r="H158" s="118"/>
      <c r="I158" s="127"/>
      <c r="J158" s="128"/>
      <c r="T158" s="9"/>
      <c r="U158" s="9"/>
    </row>
    <row r="159" spans="1:21" s="8" customFormat="1" ht="15.75">
      <c r="A159" s="118"/>
      <c r="B159" s="118"/>
      <c r="C159" s="118"/>
      <c r="D159" s="118"/>
      <c r="E159" s="118"/>
      <c r="F159" s="118"/>
      <c r="G159" s="118"/>
      <c r="H159" s="118"/>
      <c r="I159" s="127"/>
      <c r="J159" s="128"/>
      <c r="T159" s="9"/>
      <c r="U159" s="9"/>
    </row>
    <row r="160" spans="1:21" s="8" customFormat="1" ht="15.75">
      <c r="A160" s="118"/>
      <c r="B160" s="118"/>
      <c r="C160" s="118"/>
      <c r="D160" s="118"/>
      <c r="E160" s="118"/>
      <c r="F160" s="118"/>
      <c r="G160" s="118"/>
      <c r="H160" s="118"/>
      <c r="I160" s="127"/>
      <c r="J160" s="128"/>
      <c r="T160" s="9"/>
      <c r="U160" s="9"/>
    </row>
    <row r="161" spans="1:21" s="8" customFormat="1" ht="15.75">
      <c r="A161" s="129"/>
      <c r="B161" s="129"/>
      <c r="C161" s="129"/>
      <c r="D161" s="129"/>
      <c r="E161" s="129"/>
      <c r="F161" s="129"/>
      <c r="G161" s="129"/>
      <c r="H161" s="129"/>
      <c r="I161" s="127"/>
      <c r="J161" s="128"/>
      <c r="T161" s="9"/>
      <c r="U161" s="9"/>
    </row>
    <row r="162" spans="1:21" s="8" customFormat="1" ht="15.75">
      <c r="A162" s="130"/>
      <c r="B162" s="130"/>
      <c r="C162" s="130"/>
      <c r="D162" s="130"/>
      <c r="E162" s="130"/>
      <c r="F162" s="130"/>
      <c r="G162" s="130"/>
      <c r="H162" s="130"/>
      <c r="I162" s="127"/>
      <c r="J162" s="128"/>
      <c r="T162" s="9"/>
      <c r="U162" s="9"/>
    </row>
    <row r="163" spans="1:21" s="8" customFormat="1" ht="15">
      <c r="A163" s="19"/>
      <c r="B163" s="19"/>
      <c r="C163" s="19"/>
      <c r="D163" s="19"/>
      <c r="E163" s="19"/>
      <c r="F163" s="19"/>
      <c r="G163" s="19"/>
      <c r="H163" s="19"/>
      <c r="I163" s="127"/>
      <c r="J163" s="128"/>
      <c r="T163" s="9"/>
      <c r="U163" s="9"/>
    </row>
    <row r="164" spans="1:21" s="8" customFormat="1" ht="15">
      <c r="A164" s="19"/>
      <c r="B164" s="19"/>
      <c r="C164" s="19"/>
      <c r="D164" s="19"/>
      <c r="E164" s="19"/>
      <c r="F164" s="19"/>
      <c r="G164" s="19"/>
      <c r="H164" s="19"/>
      <c r="I164" s="127"/>
      <c r="J164" s="128"/>
      <c r="T164" s="9"/>
      <c r="U164" s="9"/>
    </row>
    <row r="165" spans="1:21" s="8" customFormat="1" ht="15">
      <c r="A165" s="19"/>
      <c r="B165" s="19"/>
      <c r="C165" s="19"/>
      <c r="D165" s="19"/>
      <c r="E165" s="19"/>
      <c r="F165" s="19"/>
      <c r="G165" s="19"/>
      <c r="H165" s="19"/>
      <c r="I165" s="127"/>
      <c r="J165" s="128"/>
      <c r="T165" s="9"/>
      <c r="U165" s="9"/>
    </row>
    <row r="166" spans="1:21" s="8" customFormat="1" ht="15">
      <c r="A166" s="19"/>
      <c r="B166" s="19"/>
      <c r="C166" s="19"/>
      <c r="D166" s="19"/>
      <c r="E166" s="19"/>
      <c r="F166" s="19"/>
      <c r="G166" s="19"/>
      <c r="H166" s="19"/>
      <c r="I166" s="127"/>
      <c r="J166" s="128"/>
      <c r="T166" s="9"/>
      <c r="U166" s="9"/>
    </row>
    <row r="167" spans="1:21" s="8" customFormat="1" ht="15">
      <c r="A167" s="19"/>
      <c r="B167" s="19"/>
      <c r="C167" s="19"/>
      <c r="D167" s="19"/>
      <c r="E167" s="19"/>
      <c r="F167" s="19"/>
      <c r="G167" s="19"/>
      <c r="H167" s="19"/>
      <c r="I167" s="127"/>
      <c r="J167" s="128"/>
      <c r="T167" s="9"/>
      <c r="U167" s="9"/>
    </row>
    <row r="168" spans="1:21" s="8" customFormat="1" ht="15">
      <c r="A168" s="19"/>
      <c r="B168" s="19"/>
      <c r="C168" s="19"/>
      <c r="D168" s="19"/>
      <c r="E168" s="19"/>
      <c r="F168" s="19"/>
      <c r="G168" s="19"/>
      <c r="H168" s="19"/>
      <c r="I168" s="127"/>
      <c r="J168" s="128"/>
      <c r="T168" s="9"/>
      <c r="U168" s="9"/>
    </row>
    <row r="169" spans="1:21" s="8" customFormat="1" ht="15">
      <c r="A169" s="19"/>
      <c r="B169" s="19"/>
      <c r="C169" s="19"/>
      <c r="D169" s="19"/>
      <c r="E169" s="19"/>
      <c r="F169" s="19"/>
      <c r="G169" s="19"/>
      <c r="H169" s="19"/>
      <c r="I169" s="127"/>
      <c r="J169" s="128"/>
      <c r="T169" s="9"/>
      <c r="U169" s="9"/>
    </row>
    <row r="170" spans="1:21" s="8" customFormat="1" ht="15">
      <c r="A170" s="19"/>
      <c r="B170" s="19"/>
      <c r="C170" s="19"/>
      <c r="D170" s="19"/>
      <c r="E170" s="19"/>
      <c r="F170" s="19"/>
      <c r="G170" s="19"/>
      <c r="H170" s="19"/>
      <c r="I170" s="127"/>
      <c r="J170" s="128"/>
      <c r="T170" s="9"/>
      <c r="U170" s="9"/>
    </row>
    <row r="171" spans="1:21" s="8" customFormat="1" ht="15">
      <c r="A171" s="19"/>
      <c r="B171" s="19"/>
      <c r="C171" s="19"/>
      <c r="D171" s="19"/>
      <c r="E171" s="19"/>
      <c r="F171" s="19"/>
      <c r="G171" s="19"/>
      <c r="H171" s="19"/>
      <c r="I171" s="127"/>
      <c r="J171" s="128"/>
      <c r="T171" s="9"/>
      <c r="U171" s="9"/>
    </row>
    <row r="172" spans="1:21" s="8" customFormat="1" ht="15">
      <c r="A172" s="19"/>
      <c r="B172" s="19"/>
      <c r="C172" s="19"/>
      <c r="D172" s="19"/>
      <c r="E172" s="19"/>
      <c r="F172" s="19"/>
      <c r="G172" s="19"/>
      <c r="H172" s="19"/>
      <c r="I172" s="127"/>
      <c r="J172" s="128"/>
      <c r="T172" s="9"/>
      <c r="U172" s="9"/>
    </row>
    <row r="173" spans="1:21" s="8" customFormat="1" ht="15">
      <c r="A173" s="19"/>
      <c r="B173" s="19"/>
      <c r="C173" s="19"/>
      <c r="D173" s="19"/>
      <c r="E173" s="19"/>
      <c r="F173" s="19"/>
      <c r="G173" s="19"/>
      <c r="H173" s="19"/>
      <c r="I173" s="127"/>
      <c r="J173" s="128"/>
      <c r="T173" s="9"/>
      <c r="U173" s="9"/>
    </row>
    <row r="174" spans="1:21" s="8" customFormat="1" ht="15">
      <c r="A174" s="19"/>
      <c r="B174" s="19"/>
      <c r="C174" s="19"/>
      <c r="D174" s="19"/>
      <c r="E174" s="19"/>
      <c r="F174" s="19"/>
      <c r="G174" s="19"/>
      <c r="H174" s="19"/>
      <c r="I174" s="127"/>
      <c r="J174" s="128"/>
      <c r="T174" s="9"/>
      <c r="U174" s="9"/>
    </row>
    <row r="175" spans="1:21" s="8" customFormat="1" ht="15">
      <c r="A175" s="19"/>
      <c r="B175" s="19"/>
      <c r="C175" s="19"/>
      <c r="D175" s="19"/>
      <c r="E175" s="19"/>
      <c r="F175" s="19"/>
      <c r="G175" s="19"/>
      <c r="H175" s="19"/>
      <c r="I175" s="127"/>
      <c r="J175" s="128"/>
      <c r="T175" s="9"/>
      <c r="U175" s="9"/>
    </row>
    <row r="176" spans="1:21" s="8" customFormat="1" ht="15">
      <c r="A176" s="19"/>
      <c r="B176" s="19"/>
      <c r="C176" s="19"/>
      <c r="D176" s="19"/>
      <c r="E176" s="19"/>
      <c r="F176" s="19"/>
      <c r="G176" s="19"/>
      <c r="H176" s="19"/>
      <c r="I176" s="127"/>
      <c r="J176" s="128"/>
      <c r="T176" s="9"/>
      <c r="U176" s="9"/>
    </row>
    <row r="177" spans="1:21" s="8" customFormat="1" ht="15">
      <c r="A177" s="19"/>
      <c r="B177" s="19"/>
      <c r="C177" s="19"/>
      <c r="D177" s="19"/>
      <c r="E177" s="19"/>
      <c r="F177" s="19"/>
      <c r="G177" s="19"/>
      <c r="H177" s="19"/>
      <c r="I177" s="127"/>
      <c r="J177" s="128"/>
      <c r="T177" s="9"/>
      <c r="U177" s="9"/>
    </row>
    <row r="178" spans="1:21" s="8" customFormat="1" ht="15">
      <c r="A178" s="19"/>
      <c r="B178" s="19"/>
      <c r="C178" s="19"/>
      <c r="D178" s="19"/>
      <c r="E178" s="19"/>
      <c r="F178" s="19"/>
      <c r="G178" s="19"/>
      <c r="H178" s="19"/>
      <c r="I178" s="127"/>
      <c r="J178" s="128"/>
      <c r="T178" s="9"/>
      <c r="U178" s="9"/>
    </row>
    <row r="179" spans="1:21" s="8" customFormat="1" ht="15">
      <c r="A179" s="19"/>
      <c r="B179" s="19"/>
      <c r="C179" s="19"/>
      <c r="D179" s="19"/>
      <c r="E179" s="19"/>
      <c r="F179" s="19"/>
      <c r="G179" s="19"/>
      <c r="H179" s="19"/>
      <c r="I179" s="127"/>
      <c r="J179" s="128"/>
      <c r="T179" s="9"/>
      <c r="U179" s="9"/>
    </row>
    <row r="180" spans="1:21" s="8" customFormat="1" ht="15">
      <c r="A180" s="19"/>
      <c r="B180" s="19"/>
      <c r="C180" s="19"/>
      <c r="D180" s="19"/>
      <c r="E180" s="19"/>
      <c r="F180" s="19"/>
      <c r="G180" s="19"/>
      <c r="H180" s="19"/>
      <c r="I180" s="127"/>
      <c r="J180" s="128"/>
      <c r="T180" s="9"/>
      <c r="U180" s="9"/>
    </row>
    <row r="181" spans="1:21" s="8" customFormat="1" ht="15">
      <c r="A181" s="19"/>
      <c r="B181" s="19"/>
      <c r="C181" s="19"/>
      <c r="D181" s="19"/>
      <c r="E181" s="19"/>
      <c r="F181" s="19"/>
      <c r="G181" s="19"/>
      <c r="H181" s="19"/>
      <c r="I181" s="127"/>
      <c r="J181" s="128"/>
      <c r="T181" s="9"/>
      <c r="U181" s="9"/>
    </row>
    <row r="182" spans="1:21" s="8" customFormat="1" ht="15">
      <c r="A182" s="19"/>
      <c r="B182" s="19"/>
      <c r="C182" s="19"/>
      <c r="D182" s="19"/>
      <c r="E182" s="19"/>
      <c r="F182" s="19"/>
      <c r="G182" s="19"/>
      <c r="H182" s="19"/>
      <c r="I182" s="127"/>
      <c r="J182" s="128"/>
      <c r="T182" s="9"/>
      <c r="U182" s="9"/>
    </row>
    <row r="183" spans="1:21" s="8" customFormat="1" ht="15">
      <c r="A183" s="19"/>
      <c r="B183" s="19"/>
      <c r="C183" s="19"/>
      <c r="D183" s="19"/>
      <c r="E183" s="19"/>
      <c r="F183" s="19"/>
      <c r="G183" s="19"/>
      <c r="H183" s="19"/>
      <c r="I183" s="127"/>
      <c r="J183" s="128"/>
      <c r="T183" s="9"/>
      <c r="U183" s="9"/>
    </row>
    <row r="184" spans="1:21" s="8" customFormat="1" ht="15">
      <c r="A184" s="19"/>
      <c r="B184" s="19"/>
      <c r="C184" s="19"/>
      <c r="D184" s="19"/>
      <c r="E184" s="19"/>
      <c r="F184" s="19"/>
      <c r="G184" s="19"/>
      <c r="H184" s="19"/>
      <c r="I184" s="127"/>
      <c r="J184" s="128"/>
      <c r="T184" s="9"/>
      <c r="U184" s="9"/>
    </row>
    <row r="185" spans="1:21" s="8" customFormat="1" ht="15">
      <c r="A185" s="19"/>
      <c r="B185" s="19"/>
      <c r="C185" s="19"/>
      <c r="D185" s="19"/>
      <c r="E185" s="19"/>
      <c r="F185" s="19"/>
      <c r="G185" s="19"/>
      <c r="H185" s="19"/>
      <c r="I185" s="127"/>
      <c r="J185" s="128"/>
      <c r="T185" s="9"/>
      <c r="U185" s="9"/>
    </row>
    <row r="186" spans="1:21" s="8" customFormat="1" ht="15">
      <c r="A186" s="19"/>
      <c r="B186" s="19"/>
      <c r="C186" s="19"/>
      <c r="D186" s="19"/>
      <c r="E186" s="19"/>
      <c r="F186" s="19"/>
      <c r="G186" s="19"/>
      <c r="H186" s="19"/>
      <c r="I186" s="127"/>
      <c r="J186" s="128"/>
      <c r="T186" s="9"/>
      <c r="U186" s="9"/>
    </row>
    <row r="187" spans="1:21" s="8" customFormat="1" ht="15">
      <c r="A187" s="19"/>
      <c r="B187" s="19"/>
      <c r="C187" s="19"/>
      <c r="D187" s="19"/>
      <c r="E187" s="19"/>
      <c r="F187" s="19"/>
      <c r="G187" s="19"/>
      <c r="H187" s="19"/>
      <c r="I187" s="127"/>
      <c r="J187" s="128"/>
      <c r="T187" s="9"/>
      <c r="U187" s="9"/>
    </row>
    <row r="188" spans="1:21" s="8" customFormat="1" ht="15">
      <c r="A188" s="19"/>
      <c r="B188" s="19"/>
      <c r="C188" s="19"/>
      <c r="D188" s="19"/>
      <c r="E188" s="19"/>
      <c r="F188" s="19"/>
      <c r="G188" s="19"/>
      <c r="H188" s="19"/>
      <c r="I188" s="127"/>
      <c r="J188" s="128"/>
      <c r="T188" s="9"/>
      <c r="U188" s="9"/>
    </row>
    <row r="189" spans="1:21" s="8" customFormat="1" ht="15">
      <c r="A189" s="19"/>
      <c r="B189" s="19"/>
      <c r="C189" s="19"/>
      <c r="D189" s="19"/>
      <c r="E189" s="19"/>
      <c r="F189" s="19"/>
      <c r="G189" s="19"/>
      <c r="H189" s="19"/>
      <c r="I189" s="127"/>
      <c r="J189" s="128"/>
      <c r="T189" s="9"/>
      <c r="U189" s="9"/>
    </row>
    <row r="190" spans="1:21" s="8" customFormat="1" ht="15">
      <c r="A190" s="19"/>
      <c r="B190" s="19"/>
      <c r="C190" s="19"/>
      <c r="D190" s="19"/>
      <c r="E190" s="19"/>
      <c r="F190" s="19"/>
      <c r="G190" s="19"/>
      <c r="H190" s="19"/>
      <c r="I190" s="127"/>
      <c r="J190" s="128"/>
      <c r="T190" s="9"/>
      <c r="U190" s="9"/>
    </row>
    <row r="191" spans="1:21" s="8" customFormat="1" ht="15">
      <c r="A191" s="19"/>
      <c r="B191" s="19"/>
      <c r="C191" s="19"/>
      <c r="D191" s="19"/>
      <c r="E191" s="19"/>
      <c r="F191" s="19"/>
      <c r="G191" s="19"/>
      <c r="H191" s="19"/>
      <c r="I191" s="127"/>
      <c r="J191" s="128"/>
      <c r="T191" s="9"/>
      <c r="U191" s="9"/>
    </row>
    <row r="192" spans="1:21" s="8" customFormat="1" ht="15">
      <c r="A192" s="19"/>
      <c r="B192" s="19"/>
      <c r="C192" s="19"/>
      <c r="D192" s="19"/>
      <c r="E192" s="19"/>
      <c r="F192" s="19"/>
      <c r="G192" s="19"/>
      <c r="H192" s="19"/>
      <c r="I192" s="127"/>
      <c r="J192" s="128"/>
      <c r="T192" s="9"/>
      <c r="U192" s="9"/>
    </row>
    <row r="193" spans="1:21" s="8" customFormat="1" ht="15">
      <c r="A193" s="19"/>
      <c r="B193" s="19"/>
      <c r="C193" s="19"/>
      <c r="D193" s="19"/>
      <c r="E193" s="19"/>
      <c r="F193" s="19"/>
      <c r="G193" s="19"/>
      <c r="H193" s="19"/>
      <c r="I193" s="127"/>
      <c r="J193" s="128"/>
      <c r="T193" s="9"/>
      <c r="U193" s="9"/>
    </row>
    <row r="194" spans="1:21" s="8" customFormat="1" ht="15">
      <c r="A194" s="19"/>
      <c r="B194" s="19"/>
      <c r="C194" s="19"/>
      <c r="D194" s="19"/>
      <c r="E194" s="19"/>
      <c r="F194" s="19"/>
      <c r="G194" s="19"/>
      <c r="H194" s="19"/>
      <c r="I194" s="127"/>
      <c r="J194" s="128"/>
      <c r="T194" s="9"/>
      <c r="U194" s="9"/>
    </row>
    <row r="195" spans="1:21" s="8" customFormat="1" ht="15">
      <c r="A195" s="19"/>
      <c r="B195" s="19"/>
      <c r="C195" s="19"/>
      <c r="D195" s="19"/>
      <c r="E195" s="19"/>
      <c r="F195" s="19"/>
      <c r="G195" s="19"/>
      <c r="H195" s="19"/>
      <c r="I195" s="127"/>
      <c r="J195" s="128"/>
      <c r="T195" s="9"/>
      <c r="U195" s="9"/>
    </row>
    <row r="196" spans="1:21" s="8" customFormat="1" ht="15">
      <c r="A196" s="19"/>
      <c r="B196" s="19"/>
      <c r="C196" s="19"/>
      <c r="D196" s="19"/>
      <c r="E196" s="19"/>
      <c r="F196" s="19"/>
      <c r="G196" s="19"/>
      <c r="H196" s="19"/>
      <c r="I196" s="127"/>
      <c r="J196" s="128"/>
      <c r="T196" s="9"/>
      <c r="U196" s="9"/>
    </row>
    <row r="197" spans="1:21" s="8" customFormat="1" ht="15">
      <c r="A197" s="19"/>
      <c r="B197" s="19"/>
      <c r="C197" s="19"/>
      <c r="D197" s="19"/>
      <c r="E197" s="19"/>
      <c r="F197" s="19"/>
      <c r="G197" s="19"/>
      <c r="H197" s="19"/>
      <c r="I197" s="127"/>
      <c r="J197" s="128"/>
      <c r="T197" s="9"/>
      <c r="U197" s="9"/>
    </row>
    <row r="198" spans="1:21" s="8" customFormat="1" ht="15">
      <c r="A198" s="19"/>
      <c r="B198" s="19"/>
      <c r="C198" s="19"/>
      <c r="D198" s="19"/>
      <c r="E198" s="19"/>
      <c r="F198" s="19"/>
      <c r="G198" s="19"/>
      <c r="H198" s="19"/>
      <c r="I198" s="127"/>
      <c r="J198" s="128"/>
      <c r="T198" s="9"/>
      <c r="U198" s="9"/>
    </row>
    <row r="199" spans="1:21" s="8" customFormat="1" ht="15">
      <c r="A199" s="19"/>
      <c r="B199" s="19"/>
      <c r="C199" s="19"/>
      <c r="D199" s="19"/>
      <c r="E199" s="19"/>
      <c r="F199" s="19"/>
      <c r="G199" s="19"/>
      <c r="H199" s="19"/>
      <c r="I199" s="127"/>
      <c r="J199" s="128"/>
      <c r="T199" s="9"/>
      <c r="U199" s="9"/>
    </row>
    <row r="200" spans="1:21" s="8" customFormat="1" ht="15">
      <c r="A200" s="19"/>
      <c r="B200" s="19"/>
      <c r="C200" s="19"/>
      <c r="D200" s="19"/>
      <c r="E200" s="19"/>
      <c r="F200" s="19"/>
      <c r="G200" s="19"/>
      <c r="H200" s="19"/>
      <c r="I200" s="127"/>
      <c r="J200" s="128"/>
      <c r="T200" s="9"/>
      <c r="U200" s="9"/>
    </row>
    <row r="201" spans="1:21" s="8" customFormat="1" ht="15">
      <c r="A201" s="19"/>
      <c r="B201" s="19"/>
      <c r="C201" s="19"/>
      <c r="D201" s="19"/>
      <c r="E201" s="19"/>
      <c r="F201" s="19"/>
      <c r="G201" s="19"/>
      <c r="H201" s="19"/>
      <c r="I201" s="127"/>
      <c r="J201" s="128"/>
      <c r="T201" s="9"/>
      <c r="U201" s="9"/>
    </row>
    <row r="202" spans="1:21" s="8" customFormat="1" ht="15">
      <c r="A202" s="19"/>
      <c r="B202" s="19"/>
      <c r="C202" s="19"/>
      <c r="D202" s="19"/>
      <c r="E202" s="19"/>
      <c r="F202" s="19"/>
      <c r="G202" s="19"/>
      <c r="H202" s="19"/>
      <c r="I202" s="127"/>
      <c r="J202" s="128"/>
      <c r="T202" s="9"/>
      <c r="U202" s="9"/>
    </row>
    <row r="203" spans="1:21" s="8" customFormat="1" ht="15">
      <c r="A203" s="19"/>
      <c r="B203" s="19"/>
      <c r="C203" s="19"/>
      <c r="D203" s="19"/>
      <c r="E203" s="19"/>
      <c r="F203" s="19"/>
      <c r="G203" s="19"/>
      <c r="H203" s="19"/>
      <c r="I203" s="127"/>
      <c r="J203" s="128"/>
      <c r="T203" s="9"/>
      <c r="U203" s="9"/>
    </row>
    <row r="204" spans="1:21" s="8" customFormat="1" ht="15">
      <c r="A204" s="19"/>
      <c r="B204" s="19"/>
      <c r="C204" s="19"/>
      <c r="D204" s="19"/>
      <c r="E204" s="19"/>
      <c r="F204" s="19"/>
      <c r="G204" s="19"/>
      <c r="H204" s="19"/>
      <c r="I204" s="127"/>
      <c r="J204" s="128"/>
      <c r="T204" s="9"/>
      <c r="U204" s="9"/>
    </row>
    <row r="205" spans="1:21" s="8" customFormat="1" ht="15">
      <c r="A205" s="19"/>
      <c r="B205" s="19"/>
      <c r="C205" s="19"/>
      <c r="D205" s="19"/>
      <c r="E205" s="19"/>
      <c r="F205" s="19"/>
      <c r="G205" s="19"/>
      <c r="H205" s="19"/>
      <c r="I205" s="127"/>
      <c r="J205" s="128"/>
      <c r="T205" s="9"/>
      <c r="U205" s="9"/>
    </row>
    <row r="206" spans="1:21" s="8" customFormat="1" ht="15">
      <c r="A206" s="19"/>
      <c r="B206" s="19"/>
      <c r="C206" s="19"/>
      <c r="D206" s="19"/>
      <c r="E206" s="19"/>
      <c r="F206" s="19"/>
      <c r="G206" s="19"/>
      <c r="H206" s="19"/>
      <c r="I206" s="127"/>
      <c r="J206" s="128"/>
      <c r="T206" s="9"/>
      <c r="U206" s="9"/>
    </row>
    <row r="207" spans="1:21" s="8" customFormat="1" ht="15">
      <c r="A207" s="19"/>
      <c r="B207" s="19"/>
      <c r="C207" s="19"/>
      <c r="D207" s="19"/>
      <c r="E207" s="19"/>
      <c r="F207" s="19"/>
      <c r="G207" s="19"/>
      <c r="H207" s="19"/>
      <c r="I207" s="127"/>
      <c r="J207" s="128"/>
      <c r="T207" s="9"/>
      <c r="U207" s="9"/>
    </row>
    <row r="208" spans="1:21" s="8" customFormat="1" ht="15">
      <c r="A208" s="19"/>
      <c r="B208" s="19"/>
      <c r="C208" s="19"/>
      <c r="D208" s="19"/>
      <c r="E208" s="19"/>
      <c r="F208" s="19"/>
      <c r="G208" s="19"/>
      <c r="H208" s="19"/>
      <c r="I208" s="127"/>
      <c r="J208" s="128"/>
      <c r="T208" s="9"/>
      <c r="U208" s="9"/>
    </row>
    <row r="209" spans="1:21" s="8" customFormat="1" ht="15">
      <c r="A209" s="19"/>
      <c r="B209" s="19"/>
      <c r="C209" s="19"/>
      <c r="D209" s="19"/>
      <c r="E209" s="19"/>
      <c r="F209" s="19"/>
      <c r="G209" s="19"/>
      <c r="H209" s="19"/>
      <c r="I209" s="127"/>
      <c r="J209" s="128"/>
      <c r="T209" s="9"/>
      <c r="U209" s="9"/>
    </row>
    <row r="210" spans="1:21" s="8" customFormat="1" ht="15">
      <c r="A210" s="19"/>
      <c r="B210" s="19"/>
      <c r="C210" s="19"/>
      <c r="D210" s="19"/>
      <c r="E210" s="19"/>
      <c r="F210" s="19"/>
      <c r="G210" s="19"/>
      <c r="H210" s="19"/>
      <c r="I210" s="127"/>
      <c r="J210" s="128"/>
      <c r="T210" s="9"/>
      <c r="U210" s="9"/>
    </row>
    <row r="211" spans="1:21" s="8" customFormat="1" ht="15">
      <c r="A211" s="19"/>
      <c r="B211" s="19"/>
      <c r="C211" s="19"/>
      <c r="D211" s="19"/>
      <c r="E211" s="19"/>
      <c r="F211" s="19"/>
      <c r="G211" s="19"/>
      <c r="H211" s="19"/>
      <c r="I211" s="127"/>
      <c r="J211" s="128"/>
      <c r="T211" s="9"/>
      <c r="U211" s="9"/>
    </row>
    <row r="212" spans="1:21" s="8" customFormat="1" ht="15">
      <c r="A212" s="19"/>
      <c r="B212" s="19"/>
      <c r="C212" s="19"/>
      <c r="D212" s="19"/>
      <c r="E212" s="19"/>
      <c r="F212" s="19"/>
      <c r="G212" s="19"/>
      <c r="H212" s="19"/>
      <c r="I212" s="127"/>
      <c r="J212" s="128"/>
      <c r="T212" s="9"/>
      <c r="U212" s="9"/>
    </row>
  </sheetData>
  <mergeCells count="25">
    <mergeCell ref="A128:H128"/>
    <mergeCell ref="A129:H129"/>
    <mergeCell ref="A88:H88"/>
    <mergeCell ref="A89:H89"/>
    <mergeCell ref="B91:E91"/>
    <mergeCell ref="A127:H127"/>
    <mergeCell ref="A83:H83"/>
    <mergeCell ref="A84:H84"/>
    <mergeCell ref="A86:H86"/>
    <mergeCell ref="A87:H87"/>
    <mergeCell ref="A79:H79"/>
    <mergeCell ref="A80:H80"/>
    <mergeCell ref="A81:H81"/>
    <mergeCell ref="A82:H82"/>
    <mergeCell ref="A9:H9"/>
    <mergeCell ref="A77:A78"/>
    <mergeCell ref="B77:B78"/>
    <mergeCell ref="D77:D78"/>
    <mergeCell ref="E77:E78"/>
    <mergeCell ref="F77:F78"/>
    <mergeCell ref="H77:H78"/>
    <mergeCell ref="A5:H5"/>
    <mergeCell ref="A6:H6"/>
    <mergeCell ref="A7:H7"/>
    <mergeCell ref="A8:H8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5"/>
  <sheetViews>
    <sheetView workbookViewId="0" topLeftCell="B1">
      <selection activeCell="H2" sqref="H2"/>
    </sheetView>
  </sheetViews>
  <sheetFormatPr defaultColWidth="9.140625" defaultRowHeight="12.75"/>
  <cols>
    <col min="1" max="1" width="19.28125" style="0" customWidth="1"/>
    <col min="2" max="2" width="89.140625" style="0" customWidth="1"/>
    <col min="3" max="3" width="15.421875" style="0" customWidth="1"/>
    <col min="4" max="4" width="21.8515625" style="0" customWidth="1"/>
    <col min="5" max="5" width="16.57421875" style="0" customWidth="1"/>
    <col min="6" max="6" width="16.28125" style="0" customWidth="1"/>
    <col min="7" max="8" width="15.8515625" style="0" customWidth="1"/>
    <col min="9" max="9" width="16.57421875" style="0" customWidth="1"/>
  </cols>
  <sheetData>
    <row r="1" spans="1:9" ht="12.75">
      <c r="A1" s="136" t="s">
        <v>489</v>
      </c>
      <c r="B1" s="136" t="s">
        <v>490</v>
      </c>
      <c r="C1" s="136" t="s">
        <v>1944</v>
      </c>
      <c r="D1" s="136" t="s">
        <v>1945</v>
      </c>
      <c r="E1" s="136" t="s">
        <v>491</v>
      </c>
      <c r="F1" s="136" t="s">
        <v>492</v>
      </c>
      <c r="G1" s="136" t="s">
        <v>493</v>
      </c>
      <c r="H1" s="136" t="s">
        <v>494</v>
      </c>
      <c r="I1" s="136" t="s">
        <v>1946</v>
      </c>
    </row>
    <row r="2" spans="1:11" ht="12.75">
      <c r="A2" s="35" t="s">
        <v>495</v>
      </c>
      <c r="B2" s="35" t="s">
        <v>496</v>
      </c>
      <c r="C2" s="35" t="s">
        <v>1947</v>
      </c>
      <c r="D2" s="35" t="s">
        <v>1947</v>
      </c>
      <c r="E2" s="22">
        <v>636665081.58</v>
      </c>
      <c r="F2" s="22">
        <v>669076838.23</v>
      </c>
      <c r="G2" s="22">
        <v>45260936.55</v>
      </c>
      <c r="H2" s="22">
        <v>379281365.23</v>
      </c>
      <c r="I2" s="22">
        <v>289795473</v>
      </c>
      <c r="J2" s="137"/>
      <c r="K2" s="137"/>
    </row>
    <row r="3" spans="1:11" ht="12.75">
      <c r="A3" s="35" t="s">
        <v>495</v>
      </c>
      <c r="B3" s="35" t="s">
        <v>497</v>
      </c>
      <c r="C3" s="35" t="s">
        <v>1947</v>
      </c>
      <c r="D3" s="35" t="s">
        <v>1947</v>
      </c>
      <c r="E3" s="22">
        <v>673541542.65</v>
      </c>
      <c r="F3" s="22">
        <v>705953299.3</v>
      </c>
      <c r="G3" s="22">
        <v>47603155.11</v>
      </c>
      <c r="H3" s="22">
        <v>405918917.25</v>
      </c>
      <c r="I3" s="22">
        <v>300034382.05</v>
      </c>
      <c r="J3" s="137"/>
      <c r="K3" s="137"/>
    </row>
    <row r="4" spans="1:11" ht="12.75">
      <c r="A4" s="35" t="s">
        <v>498</v>
      </c>
      <c r="B4" s="35" t="s">
        <v>499</v>
      </c>
      <c r="C4" s="35" t="s">
        <v>1947</v>
      </c>
      <c r="D4" s="35" t="s">
        <v>1947</v>
      </c>
      <c r="E4" s="22">
        <v>515814282.65</v>
      </c>
      <c r="F4" s="22">
        <v>546084094.43</v>
      </c>
      <c r="G4" s="22">
        <v>47012806.37</v>
      </c>
      <c r="H4" s="22">
        <v>396698782.46</v>
      </c>
      <c r="I4" s="22">
        <v>149385311.97</v>
      </c>
      <c r="J4" s="137"/>
      <c r="K4" s="137"/>
    </row>
    <row r="5" spans="1:11" ht="12.75">
      <c r="A5" s="35" t="s">
        <v>500</v>
      </c>
      <c r="B5" s="35" t="s">
        <v>501</v>
      </c>
      <c r="C5" s="35" t="s">
        <v>1947</v>
      </c>
      <c r="D5" s="35" t="s">
        <v>1947</v>
      </c>
      <c r="E5" s="22">
        <v>86081750</v>
      </c>
      <c r="F5" s="22">
        <v>86081750</v>
      </c>
      <c r="G5" s="22">
        <v>7625749.15</v>
      </c>
      <c r="H5" s="22">
        <v>64097155.52</v>
      </c>
      <c r="I5" s="22">
        <v>21984594.48</v>
      </c>
      <c r="J5" s="137"/>
      <c r="K5" s="137"/>
    </row>
    <row r="6" spans="1:11" ht="12.75">
      <c r="A6" s="35" t="s">
        <v>502</v>
      </c>
      <c r="B6" s="35" t="s">
        <v>503</v>
      </c>
      <c r="C6" s="35" t="s">
        <v>1947</v>
      </c>
      <c r="D6" s="35" t="s">
        <v>1947</v>
      </c>
      <c r="E6" s="22">
        <v>85116143</v>
      </c>
      <c r="F6" s="22">
        <v>85116143</v>
      </c>
      <c r="G6" s="22">
        <v>7523527.32</v>
      </c>
      <c r="H6" s="22">
        <v>63354286.78</v>
      </c>
      <c r="I6" s="22">
        <v>21761856.22</v>
      </c>
      <c r="J6" s="137"/>
      <c r="K6" s="137"/>
    </row>
    <row r="7" spans="1:11" ht="12.75">
      <c r="A7" s="35" t="s">
        <v>504</v>
      </c>
      <c r="B7" s="35" t="s">
        <v>505</v>
      </c>
      <c r="C7" s="35" t="s">
        <v>1947</v>
      </c>
      <c r="D7" s="35" t="s">
        <v>1947</v>
      </c>
      <c r="E7" s="22">
        <v>46327090</v>
      </c>
      <c r="F7" s="22">
        <v>46327090</v>
      </c>
      <c r="G7" s="22">
        <v>3554875.31</v>
      </c>
      <c r="H7" s="22">
        <v>26946140.97</v>
      </c>
      <c r="I7" s="22">
        <v>19380949.03</v>
      </c>
      <c r="J7" s="137"/>
      <c r="K7" s="137"/>
    </row>
    <row r="8" spans="1:11" ht="12.75">
      <c r="A8" s="35" t="s">
        <v>964</v>
      </c>
      <c r="B8" s="35" t="s">
        <v>506</v>
      </c>
      <c r="C8" s="35" t="s">
        <v>1947</v>
      </c>
      <c r="D8" s="35" t="s">
        <v>1947</v>
      </c>
      <c r="E8" s="22">
        <v>28331240</v>
      </c>
      <c r="F8" s="22">
        <v>28331240</v>
      </c>
      <c r="G8" s="22">
        <v>1252559.57</v>
      </c>
      <c r="H8" s="22">
        <v>11650754.52</v>
      </c>
      <c r="I8" s="22">
        <v>16680485.48</v>
      </c>
      <c r="J8" s="137"/>
      <c r="K8" s="137"/>
    </row>
    <row r="9" spans="1:11" ht="12.75">
      <c r="A9" s="35" t="s">
        <v>507</v>
      </c>
      <c r="B9" s="35" t="s">
        <v>508</v>
      </c>
      <c r="C9" s="35" t="s">
        <v>1947</v>
      </c>
      <c r="D9" s="35" t="s">
        <v>1947</v>
      </c>
      <c r="E9" s="22">
        <v>15756000.35</v>
      </c>
      <c r="F9" s="22">
        <v>15073000.35</v>
      </c>
      <c r="G9" s="22">
        <v>688907.61</v>
      </c>
      <c r="H9" s="22">
        <v>6407913.56</v>
      </c>
      <c r="I9" s="22">
        <v>8665086.79</v>
      </c>
      <c r="J9" s="137"/>
      <c r="K9" s="137"/>
    </row>
    <row r="10" spans="1:11" ht="12.75">
      <c r="A10" s="35" t="s">
        <v>509</v>
      </c>
      <c r="B10" s="35" t="s">
        <v>510</v>
      </c>
      <c r="C10" s="35" t="s">
        <v>1947</v>
      </c>
      <c r="D10" s="35" t="s">
        <v>1947</v>
      </c>
      <c r="E10" s="22">
        <v>6986244.25</v>
      </c>
      <c r="F10" s="22">
        <v>6986244.25</v>
      </c>
      <c r="G10" s="22">
        <v>313140.01</v>
      </c>
      <c r="H10" s="22">
        <v>2912689.7</v>
      </c>
      <c r="I10" s="22">
        <v>4073554.55</v>
      </c>
      <c r="J10" s="137"/>
      <c r="K10" s="137"/>
    </row>
    <row r="11" spans="1:11" ht="12.75">
      <c r="A11" s="35" t="s">
        <v>511</v>
      </c>
      <c r="B11" s="35" t="s">
        <v>512</v>
      </c>
      <c r="C11" s="35" t="s">
        <v>1947</v>
      </c>
      <c r="D11" s="35" t="s">
        <v>1947</v>
      </c>
      <c r="E11" s="22">
        <v>4191746.55</v>
      </c>
      <c r="F11" s="22">
        <v>4874746.55</v>
      </c>
      <c r="G11" s="22">
        <v>187883.95</v>
      </c>
      <c r="H11" s="22">
        <v>1747613.43</v>
      </c>
      <c r="I11" s="22">
        <v>3127133.12</v>
      </c>
      <c r="J11" s="137"/>
      <c r="K11" s="137"/>
    </row>
    <row r="12" spans="1:11" ht="12.75">
      <c r="A12" s="35" t="s">
        <v>513</v>
      </c>
      <c r="B12" s="35" t="s">
        <v>514</v>
      </c>
      <c r="C12" s="35" t="s">
        <v>1947</v>
      </c>
      <c r="D12" s="35" t="s">
        <v>1947</v>
      </c>
      <c r="E12" s="22">
        <v>1397248.85</v>
      </c>
      <c r="F12" s="22">
        <v>1397248.85</v>
      </c>
      <c r="G12" s="22">
        <v>62628</v>
      </c>
      <c r="H12" s="22">
        <v>582537.83</v>
      </c>
      <c r="I12" s="22">
        <v>814711.02</v>
      </c>
      <c r="J12" s="137"/>
      <c r="K12" s="137"/>
    </row>
    <row r="13" spans="1:11" ht="12.75">
      <c r="A13" s="35" t="s">
        <v>968</v>
      </c>
      <c r="B13" s="35" t="s">
        <v>515</v>
      </c>
      <c r="C13" s="35" t="s">
        <v>1947</v>
      </c>
      <c r="D13" s="35" t="s">
        <v>1947</v>
      </c>
      <c r="E13" s="22">
        <v>7565110</v>
      </c>
      <c r="F13" s="22">
        <v>7565110</v>
      </c>
      <c r="G13" s="22">
        <v>1206769.24</v>
      </c>
      <c r="H13" s="22">
        <v>6791285.03</v>
      </c>
      <c r="I13" s="22">
        <v>773824.97</v>
      </c>
      <c r="J13" s="137"/>
      <c r="K13" s="137"/>
    </row>
    <row r="14" spans="1:11" ht="12.75">
      <c r="A14" s="35" t="s">
        <v>516</v>
      </c>
      <c r="B14" s="35" t="s">
        <v>517</v>
      </c>
      <c r="C14" s="35" t="s">
        <v>1947</v>
      </c>
      <c r="D14" s="35" t="s">
        <v>1947</v>
      </c>
      <c r="E14" s="22">
        <v>7565110</v>
      </c>
      <c r="F14" s="22">
        <v>7565110</v>
      </c>
      <c r="G14" s="22">
        <v>1206769.24</v>
      </c>
      <c r="H14" s="22">
        <v>6791285.03</v>
      </c>
      <c r="I14" s="22">
        <v>773824.97</v>
      </c>
      <c r="J14" s="137"/>
      <c r="K14" s="137"/>
    </row>
    <row r="15" spans="1:11" ht="12.75">
      <c r="A15" s="35" t="s">
        <v>518</v>
      </c>
      <c r="B15" s="35" t="s">
        <v>519</v>
      </c>
      <c r="C15" s="35" t="s">
        <v>1947</v>
      </c>
      <c r="D15" s="35" t="s">
        <v>1947</v>
      </c>
      <c r="E15" s="22">
        <v>6765110</v>
      </c>
      <c r="F15" s="22">
        <v>6765110</v>
      </c>
      <c r="G15" s="22">
        <v>1073508.49</v>
      </c>
      <c r="H15" s="22">
        <v>5493877.11</v>
      </c>
      <c r="I15" s="22">
        <v>1271232.89</v>
      </c>
      <c r="J15" s="137"/>
      <c r="K15" s="137"/>
    </row>
    <row r="16" spans="1:11" ht="12.75">
      <c r="A16" s="35" t="s">
        <v>520</v>
      </c>
      <c r="B16" s="35" t="s">
        <v>521</v>
      </c>
      <c r="C16" s="35" t="s">
        <v>1947</v>
      </c>
      <c r="D16" s="35" t="s">
        <v>1947</v>
      </c>
      <c r="E16" s="22">
        <v>3720810.5</v>
      </c>
      <c r="F16" s="22">
        <v>3720810.5</v>
      </c>
      <c r="G16" s="22">
        <v>590429.59</v>
      </c>
      <c r="H16" s="22">
        <v>3021632.13</v>
      </c>
      <c r="I16" s="22">
        <v>699178.37</v>
      </c>
      <c r="J16" s="137"/>
      <c r="K16" s="137"/>
    </row>
    <row r="17" spans="1:11" ht="12.75">
      <c r="A17" s="35" t="s">
        <v>522</v>
      </c>
      <c r="B17" s="35" t="s">
        <v>523</v>
      </c>
      <c r="C17" s="35" t="s">
        <v>1947</v>
      </c>
      <c r="D17" s="35" t="s">
        <v>1947</v>
      </c>
      <c r="E17" s="22">
        <v>1691277.5</v>
      </c>
      <c r="F17" s="22">
        <v>1691277.5</v>
      </c>
      <c r="G17" s="22">
        <v>268377.18</v>
      </c>
      <c r="H17" s="22">
        <v>1373469.47</v>
      </c>
      <c r="I17" s="22">
        <v>317808.03</v>
      </c>
      <c r="J17" s="137"/>
      <c r="K17" s="137"/>
    </row>
    <row r="18" spans="1:11" ht="12.75">
      <c r="A18" s="35" t="s">
        <v>524</v>
      </c>
      <c r="B18" s="35" t="s">
        <v>525</v>
      </c>
      <c r="C18" s="35" t="s">
        <v>1947</v>
      </c>
      <c r="D18" s="35" t="s">
        <v>1947</v>
      </c>
      <c r="E18" s="22">
        <v>1014766.5</v>
      </c>
      <c r="F18" s="22">
        <v>1014766.5</v>
      </c>
      <c r="G18" s="22">
        <v>161026.3</v>
      </c>
      <c r="H18" s="22">
        <v>824081.63</v>
      </c>
      <c r="I18" s="22">
        <v>190684.87</v>
      </c>
      <c r="J18" s="137"/>
      <c r="K18" s="137"/>
    </row>
    <row r="19" spans="1:11" ht="12.75">
      <c r="A19" s="35" t="s">
        <v>526</v>
      </c>
      <c r="B19" s="35" t="s">
        <v>527</v>
      </c>
      <c r="C19" s="35" t="s">
        <v>1947</v>
      </c>
      <c r="D19" s="35" t="s">
        <v>1947</v>
      </c>
      <c r="E19" s="22">
        <v>338255.5</v>
      </c>
      <c r="F19" s="22">
        <v>338255.5</v>
      </c>
      <c r="G19" s="22">
        <v>53675.42</v>
      </c>
      <c r="H19" s="22">
        <v>274693.88</v>
      </c>
      <c r="I19" s="22">
        <v>63561.62</v>
      </c>
      <c r="J19" s="137"/>
      <c r="K19" s="137"/>
    </row>
    <row r="20" spans="1:11" ht="12.75">
      <c r="A20" s="35" t="s">
        <v>1830</v>
      </c>
      <c r="B20" s="35" t="s">
        <v>1831</v>
      </c>
      <c r="C20" s="35" t="s">
        <v>1947</v>
      </c>
      <c r="D20" s="35" t="s">
        <v>1947</v>
      </c>
      <c r="E20" s="22">
        <v>300000</v>
      </c>
      <c r="F20" s="22">
        <v>300000</v>
      </c>
      <c r="G20" s="22">
        <v>0</v>
      </c>
      <c r="H20" s="22">
        <v>341853.22</v>
      </c>
      <c r="I20" s="22">
        <v>-41853.22</v>
      </c>
      <c r="J20" s="137"/>
      <c r="K20" s="137"/>
    </row>
    <row r="21" spans="1:11" ht="12.75">
      <c r="A21" s="35" t="s">
        <v>1832</v>
      </c>
      <c r="B21" s="35" t="s">
        <v>1833</v>
      </c>
      <c r="C21" s="35" t="s">
        <v>1947</v>
      </c>
      <c r="D21" s="35" t="s">
        <v>1947</v>
      </c>
      <c r="E21" s="22">
        <v>165000</v>
      </c>
      <c r="F21" s="22">
        <v>165000</v>
      </c>
      <c r="G21" s="22">
        <v>0</v>
      </c>
      <c r="H21" s="22">
        <v>188019.28</v>
      </c>
      <c r="I21" s="22">
        <v>-23019.28</v>
      </c>
      <c r="J21" s="137"/>
      <c r="K21" s="137"/>
    </row>
    <row r="22" spans="1:11" ht="12.75">
      <c r="A22" s="35" t="s">
        <v>1834</v>
      </c>
      <c r="B22" s="35" t="s">
        <v>1835</v>
      </c>
      <c r="C22" s="35" t="s">
        <v>1947</v>
      </c>
      <c r="D22" s="35" t="s">
        <v>1947</v>
      </c>
      <c r="E22" s="22">
        <v>75000</v>
      </c>
      <c r="F22" s="22">
        <v>75000</v>
      </c>
      <c r="G22" s="22">
        <v>0</v>
      </c>
      <c r="H22" s="22">
        <v>85463.31</v>
      </c>
      <c r="I22" s="22">
        <v>-10463.31</v>
      </c>
      <c r="J22" s="137"/>
      <c r="K22" s="137"/>
    </row>
    <row r="23" spans="1:11" ht="12.75">
      <c r="A23" s="35" t="s">
        <v>1836</v>
      </c>
      <c r="B23" s="35" t="s">
        <v>1837</v>
      </c>
      <c r="C23" s="35" t="s">
        <v>1947</v>
      </c>
      <c r="D23" s="35" t="s">
        <v>1947</v>
      </c>
      <c r="E23" s="22">
        <v>45000</v>
      </c>
      <c r="F23" s="22">
        <v>45000</v>
      </c>
      <c r="G23" s="22">
        <v>0</v>
      </c>
      <c r="H23" s="22">
        <v>51277.98</v>
      </c>
      <c r="I23" s="22">
        <v>-6277.98</v>
      </c>
      <c r="J23" s="137"/>
      <c r="K23" s="137"/>
    </row>
    <row r="24" spans="1:11" ht="12.75">
      <c r="A24" s="35" t="s">
        <v>1838</v>
      </c>
      <c r="B24" s="35" t="s">
        <v>1839</v>
      </c>
      <c r="C24" s="35" t="s">
        <v>1947</v>
      </c>
      <c r="D24" s="35" t="s">
        <v>1947</v>
      </c>
      <c r="E24" s="22">
        <v>15000</v>
      </c>
      <c r="F24" s="22">
        <v>15000</v>
      </c>
      <c r="G24" s="22">
        <v>0</v>
      </c>
      <c r="H24" s="22">
        <v>17092.65</v>
      </c>
      <c r="I24" s="22">
        <v>-2092.65</v>
      </c>
      <c r="J24" s="137"/>
      <c r="K24" s="137"/>
    </row>
    <row r="25" spans="1:11" ht="12.75">
      <c r="A25" s="35" t="s">
        <v>1840</v>
      </c>
      <c r="B25" s="35" t="s">
        <v>1841</v>
      </c>
      <c r="C25" s="35" t="s">
        <v>1947</v>
      </c>
      <c r="D25" s="35" t="s">
        <v>1947</v>
      </c>
      <c r="E25" s="22">
        <v>0</v>
      </c>
      <c r="F25" s="22">
        <v>0</v>
      </c>
      <c r="G25" s="22">
        <v>11822.26</v>
      </c>
      <c r="H25" s="22">
        <v>322954.51</v>
      </c>
      <c r="I25" s="22">
        <v>-322954.51</v>
      </c>
      <c r="J25" s="137"/>
      <c r="K25" s="137"/>
    </row>
    <row r="26" spans="1:11" ht="12.75">
      <c r="A26" s="35" t="s">
        <v>1842</v>
      </c>
      <c r="B26" s="35" t="s">
        <v>1843</v>
      </c>
      <c r="C26" s="35" t="s">
        <v>1947</v>
      </c>
      <c r="D26" s="35" t="s">
        <v>1947</v>
      </c>
      <c r="E26" s="22">
        <v>0</v>
      </c>
      <c r="F26" s="22">
        <v>0</v>
      </c>
      <c r="G26" s="22">
        <v>6502.23</v>
      </c>
      <c r="H26" s="22">
        <v>98667.07</v>
      </c>
      <c r="I26" s="22">
        <v>-98667.07</v>
      </c>
      <c r="J26" s="137"/>
      <c r="K26" s="137"/>
    </row>
    <row r="27" spans="1:11" ht="12.75">
      <c r="A27" s="35" t="s">
        <v>1844</v>
      </c>
      <c r="B27" s="35" t="s">
        <v>1845</v>
      </c>
      <c r="C27" s="35" t="s">
        <v>1947</v>
      </c>
      <c r="D27" s="35" t="s">
        <v>1947</v>
      </c>
      <c r="E27" s="22">
        <v>0</v>
      </c>
      <c r="F27" s="22">
        <v>0</v>
      </c>
      <c r="G27" s="22">
        <v>2955.57</v>
      </c>
      <c r="H27" s="22">
        <v>80738.63</v>
      </c>
      <c r="I27" s="22">
        <v>-80738.63</v>
      </c>
      <c r="J27" s="137"/>
      <c r="K27" s="137"/>
    </row>
    <row r="28" spans="1:11" ht="12.75">
      <c r="A28" s="35" t="s">
        <v>1846</v>
      </c>
      <c r="B28" s="35" t="s">
        <v>1847</v>
      </c>
      <c r="C28" s="35" t="s">
        <v>1947</v>
      </c>
      <c r="D28" s="35" t="s">
        <v>1947</v>
      </c>
      <c r="E28" s="22">
        <v>0</v>
      </c>
      <c r="F28" s="22">
        <v>0</v>
      </c>
      <c r="G28" s="22">
        <v>1773.34</v>
      </c>
      <c r="H28" s="22">
        <v>74762.48</v>
      </c>
      <c r="I28" s="22">
        <v>-74762.48</v>
      </c>
      <c r="J28" s="137"/>
      <c r="K28" s="137"/>
    </row>
    <row r="29" spans="1:11" ht="12.75">
      <c r="A29" s="35" t="s">
        <v>1848</v>
      </c>
      <c r="B29" s="35" t="s">
        <v>1849</v>
      </c>
      <c r="C29" s="35" t="s">
        <v>1947</v>
      </c>
      <c r="D29" s="35" t="s">
        <v>1947</v>
      </c>
      <c r="E29" s="22">
        <v>0</v>
      </c>
      <c r="F29" s="22">
        <v>0</v>
      </c>
      <c r="G29" s="22">
        <v>591.12</v>
      </c>
      <c r="H29" s="22">
        <v>68786.33</v>
      </c>
      <c r="I29" s="22">
        <v>-68786.33</v>
      </c>
      <c r="J29" s="137"/>
      <c r="K29" s="137"/>
    </row>
    <row r="30" spans="1:11" ht="12.75">
      <c r="A30" s="35" t="s">
        <v>1850</v>
      </c>
      <c r="B30" s="35" t="s">
        <v>1851</v>
      </c>
      <c r="C30" s="35" t="s">
        <v>1947</v>
      </c>
      <c r="D30" s="35" t="s">
        <v>1947</v>
      </c>
      <c r="E30" s="22">
        <v>500000</v>
      </c>
      <c r="F30" s="22">
        <v>500000</v>
      </c>
      <c r="G30" s="22">
        <v>121438.49</v>
      </c>
      <c r="H30" s="22">
        <v>632552.86</v>
      </c>
      <c r="I30" s="22">
        <v>-132552.86</v>
      </c>
      <c r="J30" s="137"/>
      <c r="K30" s="137"/>
    </row>
    <row r="31" spans="1:11" ht="12.75">
      <c r="A31" s="35" t="s">
        <v>1852</v>
      </c>
      <c r="B31" s="35" t="s">
        <v>1853</v>
      </c>
      <c r="C31" s="35" t="s">
        <v>1947</v>
      </c>
      <c r="D31" s="35" t="s">
        <v>1947</v>
      </c>
      <c r="E31" s="22">
        <v>275000</v>
      </c>
      <c r="F31" s="22">
        <v>275000</v>
      </c>
      <c r="G31" s="22">
        <v>66791</v>
      </c>
      <c r="H31" s="22">
        <v>347902.04</v>
      </c>
      <c r="I31" s="22">
        <v>-72902.04</v>
      </c>
      <c r="J31" s="137"/>
      <c r="K31" s="137"/>
    </row>
    <row r="32" spans="1:11" ht="12.75">
      <c r="A32" s="35" t="s">
        <v>1854</v>
      </c>
      <c r="B32" s="35" t="s">
        <v>1855</v>
      </c>
      <c r="C32" s="35" t="s">
        <v>1947</v>
      </c>
      <c r="D32" s="35" t="s">
        <v>1947</v>
      </c>
      <c r="E32" s="22">
        <v>125000</v>
      </c>
      <c r="F32" s="22">
        <v>125000</v>
      </c>
      <c r="G32" s="22">
        <v>30359.72</v>
      </c>
      <c r="H32" s="22">
        <v>158139.2</v>
      </c>
      <c r="I32" s="22">
        <v>-33139.2</v>
      </c>
      <c r="J32" s="137"/>
      <c r="K32" s="137"/>
    </row>
    <row r="33" spans="1:11" ht="12.75">
      <c r="A33" s="35" t="s">
        <v>1856</v>
      </c>
      <c r="B33" s="35" t="s">
        <v>1857</v>
      </c>
      <c r="C33" s="35" t="s">
        <v>1947</v>
      </c>
      <c r="D33" s="35" t="s">
        <v>1947</v>
      </c>
      <c r="E33" s="22">
        <v>75000</v>
      </c>
      <c r="F33" s="22">
        <v>75000</v>
      </c>
      <c r="G33" s="22">
        <v>18215.8</v>
      </c>
      <c r="H33" s="22">
        <v>94883.58</v>
      </c>
      <c r="I33" s="22">
        <v>-19883.58</v>
      </c>
      <c r="J33" s="137"/>
      <c r="K33" s="137"/>
    </row>
    <row r="34" spans="1:11" ht="12.75">
      <c r="A34" s="35" t="s">
        <v>1858</v>
      </c>
      <c r="B34" s="35" t="s">
        <v>1859</v>
      </c>
      <c r="C34" s="35" t="s">
        <v>1947</v>
      </c>
      <c r="D34" s="35" t="s">
        <v>1947</v>
      </c>
      <c r="E34" s="22">
        <v>25000</v>
      </c>
      <c r="F34" s="22">
        <v>25000</v>
      </c>
      <c r="G34" s="22">
        <v>6071.97</v>
      </c>
      <c r="H34" s="22">
        <v>31628.04</v>
      </c>
      <c r="I34" s="22">
        <v>-6628.04</v>
      </c>
      <c r="J34" s="137"/>
      <c r="K34" s="137"/>
    </row>
    <row r="35" spans="1:11" ht="12.75">
      <c r="A35" s="35" t="s">
        <v>1860</v>
      </c>
      <c r="B35" s="35" t="s">
        <v>1861</v>
      </c>
      <c r="C35" s="35" t="s">
        <v>1947</v>
      </c>
      <c r="D35" s="35" t="s">
        <v>1947</v>
      </c>
      <c r="E35" s="22">
        <v>0</v>
      </c>
      <c r="F35" s="22">
        <v>0</v>
      </c>
      <c r="G35" s="22">
        <v>0</v>
      </c>
      <c r="H35" s="22">
        <v>47.33</v>
      </c>
      <c r="I35" s="22">
        <v>-47.33</v>
      </c>
      <c r="J35" s="137"/>
      <c r="K35" s="137"/>
    </row>
    <row r="36" spans="1:11" ht="12.75">
      <c r="A36" s="35" t="s">
        <v>1862</v>
      </c>
      <c r="B36" s="35" t="s">
        <v>1863</v>
      </c>
      <c r="C36" s="35" t="s">
        <v>1947</v>
      </c>
      <c r="D36" s="35" t="s">
        <v>1947</v>
      </c>
      <c r="E36" s="22">
        <v>0</v>
      </c>
      <c r="F36" s="22">
        <v>0</v>
      </c>
      <c r="G36" s="22">
        <v>0</v>
      </c>
      <c r="H36" s="22">
        <v>26.03</v>
      </c>
      <c r="I36" s="22">
        <v>-26.03</v>
      </c>
      <c r="J36" s="137"/>
      <c r="K36" s="137"/>
    </row>
    <row r="37" spans="1:11" ht="12.75">
      <c r="A37" s="35" t="s">
        <v>1864</v>
      </c>
      <c r="B37" s="35" t="s">
        <v>1865</v>
      </c>
      <c r="C37" s="35" t="s">
        <v>1947</v>
      </c>
      <c r="D37" s="35" t="s">
        <v>1947</v>
      </c>
      <c r="E37" s="22">
        <v>0</v>
      </c>
      <c r="F37" s="22">
        <v>0</v>
      </c>
      <c r="G37" s="22">
        <v>0</v>
      </c>
      <c r="H37" s="22">
        <v>11.83</v>
      </c>
      <c r="I37" s="22">
        <v>-11.83</v>
      </c>
      <c r="J37" s="137"/>
      <c r="K37" s="137"/>
    </row>
    <row r="38" spans="1:11" ht="12.75">
      <c r="A38" s="35" t="s">
        <v>1866</v>
      </c>
      <c r="B38" s="35" t="s">
        <v>1867</v>
      </c>
      <c r="C38" s="35" t="s">
        <v>1947</v>
      </c>
      <c r="D38" s="35" t="s">
        <v>1947</v>
      </c>
      <c r="E38" s="22">
        <v>0</v>
      </c>
      <c r="F38" s="22">
        <v>0</v>
      </c>
      <c r="G38" s="22">
        <v>0</v>
      </c>
      <c r="H38" s="22">
        <v>7.1</v>
      </c>
      <c r="I38" s="22">
        <v>-7.1</v>
      </c>
      <c r="J38" s="137"/>
      <c r="K38" s="137"/>
    </row>
    <row r="39" spans="1:11" ht="12.75">
      <c r="A39" s="35" t="s">
        <v>1868</v>
      </c>
      <c r="B39" s="35" t="s">
        <v>1869</v>
      </c>
      <c r="C39" s="35" t="s">
        <v>1947</v>
      </c>
      <c r="D39" s="35" t="s">
        <v>1947</v>
      </c>
      <c r="E39" s="22">
        <v>0</v>
      </c>
      <c r="F39" s="22">
        <v>0</v>
      </c>
      <c r="G39" s="22">
        <v>0</v>
      </c>
      <c r="H39" s="22">
        <v>2.37</v>
      </c>
      <c r="I39" s="22">
        <v>-2.37</v>
      </c>
      <c r="J39" s="137"/>
      <c r="K39" s="137"/>
    </row>
    <row r="40" spans="1:11" ht="12.75">
      <c r="A40" s="35" t="s">
        <v>972</v>
      </c>
      <c r="B40" s="35" t="s">
        <v>1870</v>
      </c>
      <c r="C40" s="35" t="s">
        <v>1947</v>
      </c>
      <c r="D40" s="35" t="s">
        <v>1947</v>
      </c>
      <c r="E40" s="22">
        <v>10430740</v>
      </c>
      <c r="F40" s="22">
        <v>10430740</v>
      </c>
      <c r="G40" s="22">
        <v>1095546.5</v>
      </c>
      <c r="H40" s="22">
        <v>8504101.42</v>
      </c>
      <c r="I40" s="22">
        <v>1926638.58</v>
      </c>
      <c r="J40" s="137"/>
      <c r="K40" s="137"/>
    </row>
    <row r="41" spans="1:11" ht="12.75">
      <c r="A41" s="35" t="s">
        <v>1871</v>
      </c>
      <c r="B41" s="35" t="s">
        <v>1872</v>
      </c>
      <c r="C41" s="35" t="s">
        <v>1947</v>
      </c>
      <c r="D41" s="35" t="s">
        <v>1947</v>
      </c>
      <c r="E41" s="22">
        <v>5781907</v>
      </c>
      <c r="F41" s="22">
        <v>5781907</v>
      </c>
      <c r="G41" s="22">
        <v>602550.48</v>
      </c>
      <c r="H41" s="22">
        <v>4677254.95</v>
      </c>
      <c r="I41" s="22">
        <v>1104652.05</v>
      </c>
      <c r="J41" s="137"/>
      <c r="K41" s="137"/>
    </row>
    <row r="42" spans="1:11" ht="12.75">
      <c r="A42" s="35" t="s">
        <v>1873</v>
      </c>
      <c r="B42" s="35" t="s">
        <v>1874</v>
      </c>
      <c r="C42" s="35" t="s">
        <v>1947</v>
      </c>
      <c r="D42" s="35" t="s">
        <v>1947</v>
      </c>
      <c r="E42" s="22">
        <v>2582685</v>
      </c>
      <c r="F42" s="22">
        <v>2582685</v>
      </c>
      <c r="G42" s="22">
        <v>273886.7</v>
      </c>
      <c r="H42" s="22">
        <v>2126025.98</v>
      </c>
      <c r="I42" s="22">
        <v>456659.02</v>
      </c>
      <c r="J42" s="137"/>
      <c r="K42" s="137"/>
    </row>
    <row r="43" spans="1:11" ht="12.75">
      <c r="A43" s="35" t="s">
        <v>1875</v>
      </c>
      <c r="B43" s="35" t="s">
        <v>1876</v>
      </c>
      <c r="C43" s="35" t="s">
        <v>1947</v>
      </c>
      <c r="D43" s="35" t="s">
        <v>1947</v>
      </c>
      <c r="E43" s="22">
        <v>1549611</v>
      </c>
      <c r="F43" s="22">
        <v>1549611</v>
      </c>
      <c r="G43" s="22">
        <v>164331.99</v>
      </c>
      <c r="H43" s="22">
        <v>1275615.29</v>
      </c>
      <c r="I43" s="22">
        <v>273995.71</v>
      </c>
      <c r="J43" s="137"/>
      <c r="K43" s="137"/>
    </row>
    <row r="44" spans="1:11" ht="12.75">
      <c r="A44" s="35" t="s">
        <v>1877</v>
      </c>
      <c r="B44" s="35" t="s">
        <v>1878</v>
      </c>
      <c r="C44" s="35" t="s">
        <v>1947</v>
      </c>
      <c r="D44" s="35" t="s">
        <v>1947</v>
      </c>
      <c r="E44" s="22">
        <v>516537</v>
      </c>
      <c r="F44" s="22">
        <v>516537</v>
      </c>
      <c r="G44" s="22">
        <v>54777.33</v>
      </c>
      <c r="H44" s="22">
        <v>425205.2</v>
      </c>
      <c r="I44" s="22">
        <v>91331.8</v>
      </c>
      <c r="J44" s="137"/>
      <c r="K44" s="137"/>
    </row>
    <row r="45" spans="1:11" ht="12.75">
      <c r="A45" s="35" t="s">
        <v>1879</v>
      </c>
      <c r="B45" s="35" t="s">
        <v>1880</v>
      </c>
      <c r="C45" s="35" t="s">
        <v>1947</v>
      </c>
      <c r="D45" s="35" t="s">
        <v>1947</v>
      </c>
      <c r="E45" s="22">
        <v>38789053</v>
      </c>
      <c r="F45" s="22">
        <v>38789053</v>
      </c>
      <c r="G45" s="22">
        <v>3968652.01</v>
      </c>
      <c r="H45" s="22">
        <v>36408145.81</v>
      </c>
      <c r="I45" s="22">
        <v>2380907.19</v>
      </c>
      <c r="J45" s="137"/>
      <c r="K45" s="137"/>
    </row>
    <row r="46" spans="1:11" ht="12.75">
      <c r="A46" s="35" t="s">
        <v>978</v>
      </c>
      <c r="B46" s="35" t="s">
        <v>1881</v>
      </c>
      <c r="C46" s="35" t="s">
        <v>1947</v>
      </c>
      <c r="D46" s="35" t="s">
        <v>1947</v>
      </c>
      <c r="E46" s="22">
        <v>38789053</v>
      </c>
      <c r="F46" s="22">
        <v>38789053</v>
      </c>
      <c r="G46" s="22">
        <v>3968652.01</v>
      </c>
      <c r="H46" s="22">
        <v>36408145.81</v>
      </c>
      <c r="I46" s="22">
        <v>2380907.19</v>
      </c>
      <c r="J46" s="137"/>
      <c r="K46" s="137"/>
    </row>
    <row r="47" spans="1:11" ht="12.75">
      <c r="A47" s="35" t="s">
        <v>1882</v>
      </c>
      <c r="B47" s="35" t="s">
        <v>1883</v>
      </c>
      <c r="C47" s="35" t="s">
        <v>1947</v>
      </c>
      <c r="D47" s="35" t="s">
        <v>1947</v>
      </c>
      <c r="E47" s="22">
        <v>38789053</v>
      </c>
      <c r="F47" s="22">
        <v>38789053</v>
      </c>
      <c r="G47" s="22">
        <v>3968652.01</v>
      </c>
      <c r="H47" s="22">
        <v>36408145.81</v>
      </c>
      <c r="I47" s="22">
        <v>2380907.19</v>
      </c>
      <c r="J47" s="137"/>
      <c r="K47" s="137"/>
    </row>
    <row r="48" spans="1:11" ht="12.75">
      <c r="A48" s="35" t="s">
        <v>1884</v>
      </c>
      <c r="B48" s="35" t="s">
        <v>1885</v>
      </c>
      <c r="C48" s="35" t="s">
        <v>1947</v>
      </c>
      <c r="D48" s="35" t="s">
        <v>1947</v>
      </c>
      <c r="E48" s="22">
        <v>21600142</v>
      </c>
      <c r="F48" s="22">
        <v>21600142</v>
      </c>
      <c r="G48" s="22">
        <v>2182757.66</v>
      </c>
      <c r="H48" s="22">
        <v>20024472.96</v>
      </c>
      <c r="I48" s="22">
        <v>1575669.04</v>
      </c>
      <c r="J48" s="137"/>
      <c r="K48" s="137"/>
    </row>
    <row r="49" spans="1:11" ht="12.75">
      <c r="A49" s="35" t="s">
        <v>1886</v>
      </c>
      <c r="B49" s="35" t="s">
        <v>1887</v>
      </c>
      <c r="C49" s="35" t="s">
        <v>1947</v>
      </c>
      <c r="D49" s="35" t="s">
        <v>1947</v>
      </c>
      <c r="E49" s="22">
        <v>9549395</v>
      </c>
      <c r="F49" s="22">
        <v>9549395</v>
      </c>
      <c r="G49" s="22">
        <v>992163.53</v>
      </c>
      <c r="H49" s="22">
        <v>9102040.41</v>
      </c>
      <c r="I49" s="22">
        <v>447354.59</v>
      </c>
      <c r="J49" s="137"/>
      <c r="K49" s="137"/>
    </row>
    <row r="50" spans="1:11" ht="12.75">
      <c r="A50" s="35" t="s">
        <v>1888</v>
      </c>
      <c r="B50" s="35" t="s">
        <v>1889</v>
      </c>
      <c r="C50" s="35" t="s">
        <v>1947</v>
      </c>
      <c r="D50" s="35" t="s">
        <v>1947</v>
      </c>
      <c r="E50" s="22">
        <v>5729637</v>
      </c>
      <c r="F50" s="22">
        <v>5729637</v>
      </c>
      <c r="G50" s="22">
        <v>595297.97</v>
      </c>
      <c r="H50" s="22">
        <v>5461223.29</v>
      </c>
      <c r="I50" s="22">
        <v>268413.71</v>
      </c>
      <c r="J50" s="137"/>
      <c r="K50" s="137"/>
    </row>
    <row r="51" spans="1:11" ht="12.75">
      <c r="A51" s="35" t="s">
        <v>1890</v>
      </c>
      <c r="B51" s="35" t="s">
        <v>1891</v>
      </c>
      <c r="C51" s="35" t="s">
        <v>1947</v>
      </c>
      <c r="D51" s="35" t="s">
        <v>1947</v>
      </c>
      <c r="E51" s="22">
        <v>1909879</v>
      </c>
      <c r="F51" s="22">
        <v>1909879</v>
      </c>
      <c r="G51" s="22">
        <v>198432.85</v>
      </c>
      <c r="H51" s="22">
        <v>1820409.15</v>
      </c>
      <c r="I51" s="22">
        <v>89469.85</v>
      </c>
      <c r="J51" s="137"/>
      <c r="K51" s="137"/>
    </row>
    <row r="52" spans="1:11" ht="12.75">
      <c r="A52" s="35" t="s">
        <v>982</v>
      </c>
      <c r="B52" s="35" t="s">
        <v>979</v>
      </c>
      <c r="C52" s="35" t="s">
        <v>1947</v>
      </c>
      <c r="D52" s="35" t="s">
        <v>1947</v>
      </c>
      <c r="E52" s="22">
        <v>965607</v>
      </c>
      <c r="F52" s="22">
        <v>965607</v>
      </c>
      <c r="G52" s="22">
        <v>102221.83</v>
      </c>
      <c r="H52" s="22">
        <v>742868.74</v>
      </c>
      <c r="I52" s="22">
        <v>222738.26</v>
      </c>
      <c r="J52" s="137"/>
      <c r="K52" s="137"/>
    </row>
    <row r="53" spans="1:11" ht="12.75">
      <c r="A53" s="35" t="s">
        <v>1892</v>
      </c>
      <c r="B53" s="35" t="s">
        <v>1893</v>
      </c>
      <c r="C53" s="35" t="s">
        <v>1947</v>
      </c>
      <c r="D53" s="35" t="s">
        <v>1947</v>
      </c>
      <c r="E53" s="22">
        <v>935607</v>
      </c>
      <c r="F53" s="22">
        <v>935607</v>
      </c>
      <c r="G53" s="22">
        <v>80369.06</v>
      </c>
      <c r="H53" s="22">
        <v>629085</v>
      </c>
      <c r="I53" s="22">
        <v>306522</v>
      </c>
      <c r="J53" s="137"/>
      <c r="K53" s="137"/>
    </row>
    <row r="54" spans="1:11" ht="12.75">
      <c r="A54" s="35" t="s">
        <v>1894</v>
      </c>
      <c r="B54" s="35" t="s">
        <v>1895</v>
      </c>
      <c r="C54" s="35" t="s">
        <v>1947</v>
      </c>
      <c r="D54" s="35" t="s">
        <v>1947</v>
      </c>
      <c r="E54" s="22">
        <v>160622</v>
      </c>
      <c r="F54" s="22">
        <v>160622</v>
      </c>
      <c r="G54" s="22">
        <v>21717.86</v>
      </c>
      <c r="H54" s="22">
        <v>146192.71</v>
      </c>
      <c r="I54" s="22">
        <v>14429.29</v>
      </c>
      <c r="J54" s="137"/>
      <c r="K54" s="137"/>
    </row>
    <row r="55" spans="1:11" ht="12.75">
      <c r="A55" s="35" t="s">
        <v>1896</v>
      </c>
      <c r="B55" s="35" t="s">
        <v>1897</v>
      </c>
      <c r="C55" s="35" t="s">
        <v>1947</v>
      </c>
      <c r="D55" s="35" t="s">
        <v>1947</v>
      </c>
      <c r="E55" s="22">
        <v>57058</v>
      </c>
      <c r="F55" s="22">
        <v>57058</v>
      </c>
      <c r="G55" s="22">
        <v>28653.77</v>
      </c>
      <c r="H55" s="22">
        <v>218276.63</v>
      </c>
      <c r="I55" s="22">
        <v>-161218.63</v>
      </c>
      <c r="J55" s="137"/>
      <c r="K55" s="137"/>
    </row>
    <row r="56" spans="1:11" ht="12.75">
      <c r="A56" s="35" t="s">
        <v>1898</v>
      </c>
      <c r="B56" s="35" t="s">
        <v>1899</v>
      </c>
      <c r="C56" s="35" t="s">
        <v>1947</v>
      </c>
      <c r="D56" s="35" t="s">
        <v>1947</v>
      </c>
      <c r="E56" s="22">
        <v>607927</v>
      </c>
      <c r="F56" s="22">
        <v>607927</v>
      </c>
      <c r="G56" s="22">
        <v>29997.43</v>
      </c>
      <c r="H56" s="22">
        <v>264615.66</v>
      </c>
      <c r="I56" s="22">
        <v>343311.34</v>
      </c>
      <c r="J56" s="137"/>
      <c r="K56" s="137"/>
    </row>
    <row r="57" spans="1:11" ht="12.75">
      <c r="A57" s="35" t="s">
        <v>1900</v>
      </c>
      <c r="B57" s="35" t="s">
        <v>1901</v>
      </c>
      <c r="C57" s="35" t="s">
        <v>1947</v>
      </c>
      <c r="D57" s="35" t="s">
        <v>1947</v>
      </c>
      <c r="E57" s="22">
        <v>100000</v>
      </c>
      <c r="F57" s="22">
        <v>100000</v>
      </c>
      <c r="G57" s="22">
        <v>0</v>
      </c>
      <c r="H57" s="22">
        <v>0</v>
      </c>
      <c r="I57" s="22">
        <v>100000</v>
      </c>
      <c r="J57" s="137"/>
      <c r="K57" s="137"/>
    </row>
    <row r="58" spans="1:11" ht="12.75">
      <c r="A58" s="35" t="s">
        <v>1902</v>
      </c>
      <c r="B58" s="35" t="s">
        <v>1903</v>
      </c>
      <c r="C58" s="35" t="s">
        <v>1947</v>
      </c>
      <c r="D58" s="35" t="s">
        <v>1947</v>
      </c>
      <c r="E58" s="22">
        <v>10000</v>
      </c>
      <c r="F58" s="22">
        <v>10000</v>
      </c>
      <c r="G58" s="22">
        <v>0</v>
      </c>
      <c r="H58" s="22">
        <v>0</v>
      </c>
      <c r="I58" s="22">
        <v>10000</v>
      </c>
      <c r="J58" s="137"/>
      <c r="K58" s="137"/>
    </row>
    <row r="59" spans="1:11" ht="12.75">
      <c r="A59" s="35" t="s">
        <v>1904</v>
      </c>
      <c r="B59" s="35" t="s">
        <v>1905</v>
      </c>
      <c r="C59" s="35" t="s">
        <v>1947</v>
      </c>
      <c r="D59" s="35" t="s">
        <v>1947</v>
      </c>
      <c r="E59" s="22">
        <v>30000</v>
      </c>
      <c r="F59" s="22">
        <v>30000</v>
      </c>
      <c r="G59" s="22">
        <v>21852.77</v>
      </c>
      <c r="H59" s="22">
        <v>113783.74</v>
      </c>
      <c r="I59" s="22">
        <v>-83783.74</v>
      </c>
      <c r="J59" s="137"/>
      <c r="K59" s="137"/>
    </row>
    <row r="60" spans="1:11" ht="12.75">
      <c r="A60" s="35" t="s">
        <v>1906</v>
      </c>
      <c r="B60" s="35" t="s">
        <v>1907</v>
      </c>
      <c r="C60" s="35" t="s">
        <v>1947</v>
      </c>
      <c r="D60" s="35" t="s">
        <v>1947</v>
      </c>
      <c r="E60" s="22">
        <v>10000</v>
      </c>
      <c r="F60" s="22">
        <v>10000</v>
      </c>
      <c r="G60" s="22">
        <v>470</v>
      </c>
      <c r="H60" s="22">
        <v>4164.11</v>
      </c>
      <c r="I60" s="22">
        <v>5835.89</v>
      </c>
      <c r="J60" s="137"/>
      <c r="K60" s="137"/>
    </row>
    <row r="61" spans="1:11" ht="12.75">
      <c r="A61" s="35" t="s">
        <v>1908</v>
      </c>
      <c r="B61" s="35" t="s">
        <v>1909</v>
      </c>
      <c r="C61" s="35" t="s">
        <v>1947</v>
      </c>
      <c r="D61" s="35" t="s">
        <v>1947</v>
      </c>
      <c r="E61" s="22">
        <v>20000</v>
      </c>
      <c r="F61" s="22">
        <v>20000</v>
      </c>
      <c r="G61" s="22">
        <v>21382.77</v>
      </c>
      <c r="H61" s="22">
        <v>109619.63</v>
      </c>
      <c r="I61" s="22">
        <v>-89619.63</v>
      </c>
      <c r="J61" s="137"/>
      <c r="K61" s="137"/>
    </row>
    <row r="62" spans="1:11" ht="12.75">
      <c r="A62" s="35" t="s">
        <v>1910</v>
      </c>
      <c r="B62" s="35" t="s">
        <v>1911</v>
      </c>
      <c r="C62" s="35" t="s">
        <v>1947</v>
      </c>
      <c r="D62" s="35" t="s">
        <v>1947</v>
      </c>
      <c r="E62" s="22">
        <v>20000</v>
      </c>
      <c r="F62" s="22">
        <v>20000</v>
      </c>
      <c r="G62" s="22">
        <v>0</v>
      </c>
      <c r="H62" s="22">
        <v>0</v>
      </c>
      <c r="I62" s="22">
        <v>20000</v>
      </c>
      <c r="J62" s="137"/>
      <c r="K62" s="137"/>
    </row>
    <row r="63" spans="1:11" ht="12.75">
      <c r="A63" s="35" t="s">
        <v>1912</v>
      </c>
      <c r="B63" s="35" t="s">
        <v>1913</v>
      </c>
      <c r="C63" s="35" t="s">
        <v>1947</v>
      </c>
      <c r="D63" s="35" t="s">
        <v>1947</v>
      </c>
      <c r="E63" s="22">
        <v>0</v>
      </c>
      <c r="F63" s="22">
        <v>0</v>
      </c>
      <c r="G63" s="22">
        <v>8291.29</v>
      </c>
      <c r="H63" s="22">
        <v>78183.8</v>
      </c>
      <c r="I63" s="22">
        <v>-78183.8</v>
      </c>
      <c r="J63" s="137"/>
      <c r="K63" s="137"/>
    </row>
    <row r="64" spans="1:11" ht="12.75">
      <c r="A64" s="35" t="s">
        <v>1086</v>
      </c>
      <c r="B64" s="35" t="s">
        <v>1087</v>
      </c>
      <c r="C64" s="35" t="s">
        <v>1947</v>
      </c>
      <c r="D64" s="35" t="s">
        <v>1947</v>
      </c>
      <c r="E64" s="22">
        <v>0</v>
      </c>
      <c r="F64" s="22">
        <v>0</v>
      </c>
      <c r="G64" s="22">
        <v>13091.48</v>
      </c>
      <c r="H64" s="22">
        <v>31435.83</v>
      </c>
      <c r="I64" s="22">
        <v>-31435.83</v>
      </c>
      <c r="J64" s="137"/>
      <c r="K64" s="137"/>
    </row>
    <row r="65" spans="1:11" ht="12.75">
      <c r="A65" s="35" t="s">
        <v>1914</v>
      </c>
      <c r="B65" s="35" t="s">
        <v>1915</v>
      </c>
      <c r="C65" s="35" t="s">
        <v>1947</v>
      </c>
      <c r="D65" s="35" t="s">
        <v>1947</v>
      </c>
      <c r="E65" s="22">
        <v>327025</v>
      </c>
      <c r="F65" s="22">
        <v>427025</v>
      </c>
      <c r="G65" s="22">
        <v>713047.73</v>
      </c>
      <c r="H65" s="22">
        <v>2762173.59</v>
      </c>
      <c r="I65" s="22">
        <v>-2335148.59</v>
      </c>
      <c r="J65" s="137"/>
      <c r="K65" s="137"/>
    </row>
    <row r="66" spans="1:11" ht="12.75">
      <c r="A66" s="35" t="s">
        <v>1003</v>
      </c>
      <c r="B66" s="35" t="s">
        <v>1916</v>
      </c>
      <c r="C66" s="35" t="s">
        <v>1947</v>
      </c>
      <c r="D66" s="35" t="s">
        <v>1947</v>
      </c>
      <c r="E66" s="22">
        <v>120000</v>
      </c>
      <c r="F66" s="22">
        <v>120000</v>
      </c>
      <c r="G66" s="22">
        <v>0</v>
      </c>
      <c r="H66" s="22">
        <v>58001.29</v>
      </c>
      <c r="I66" s="22">
        <v>61998.71</v>
      </c>
      <c r="J66" s="137"/>
      <c r="K66" s="137"/>
    </row>
    <row r="67" spans="1:11" ht="12.75">
      <c r="A67" s="35" t="s">
        <v>1917</v>
      </c>
      <c r="B67" s="35" t="s">
        <v>1918</v>
      </c>
      <c r="C67" s="35" t="s">
        <v>1947</v>
      </c>
      <c r="D67" s="35" t="s">
        <v>1947</v>
      </c>
      <c r="E67" s="22">
        <v>120000</v>
      </c>
      <c r="F67" s="22">
        <v>120000</v>
      </c>
      <c r="G67" s="22">
        <v>0</v>
      </c>
      <c r="H67" s="22">
        <v>58001.29</v>
      </c>
      <c r="I67" s="22">
        <v>61998.71</v>
      </c>
      <c r="J67" s="137"/>
      <c r="K67" s="137"/>
    </row>
    <row r="68" spans="1:11" ht="12.75">
      <c r="A68" s="35" t="s">
        <v>1919</v>
      </c>
      <c r="B68" s="35" t="s">
        <v>1920</v>
      </c>
      <c r="C68" s="35" t="s">
        <v>1947</v>
      </c>
      <c r="D68" s="35" t="s">
        <v>1947</v>
      </c>
      <c r="E68" s="22">
        <v>120000</v>
      </c>
      <c r="F68" s="22">
        <v>120000</v>
      </c>
      <c r="G68" s="22">
        <v>0</v>
      </c>
      <c r="H68" s="22">
        <v>58001.29</v>
      </c>
      <c r="I68" s="22">
        <v>61998.71</v>
      </c>
      <c r="J68" s="137"/>
      <c r="K68" s="137"/>
    </row>
    <row r="69" spans="1:11" ht="12.75">
      <c r="A69" s="35" t="s">
        <v>1921</v>
      </c>
      <c r="B69" s="35" t="s">
        <v>1922</v>
      </c>
      <c r="C69" s="35" t="s">
        <v>1947</v>
      </c>
      <c r="D69" s="35" t="s">
        <v>1947</v>
      </c>
      <c r="E69" s="22">
        <v>100000</v>
      </c>
      <c r="F69" s="22">
        <v>100000</v>
      </c>
      <c r="G69" s="22">
        <v>0</v>
      </c>
      <c r="H69" s="22">
        <v>56336.96</v>
      </c>
      <c r="I69" s="22">
        <v>43663.04</v>
      </c>
      <c r="J69" s="137"/>
      <c r="K69" s="137"/>
    </row>
    <row r="70" spans="1:11" ht="12.75">
      <c r="A70" s="35" t="s">
        <v>1923</v>
      </c>
      <c r="B70" s="35" t="s">
        <v>1924</v>
      </c>
      <c r="C70" s="35" t="s">
        <v>1947</v>
      </c>
      <c r="D70" s="35" t="s">
        <v>1947</v>
      </c>
      <c r="E70" s="22">
        <v>20000</v>
      </c>
      <c r="F70" s="22">
        <v>20000</v>
      </c>
      <c r="G70" s="22">
        <v>0</v>
      </c>
      <c r="H70" s="22">
        <v>1664.33</v>
      </c>
      <c r="I70" s="22">
        <v>18335.67</v>
      </c>
      <c r="J70" s="137"/>
      <c r="K70" s="137"/>
    </row>
    <row r="71" spans="1:11" ht="12.75">
      <c r="A71" s="35" t="s">
        <v>987</v>
      </c>
      <c r="B71" s="35" t="s">
        <v>1925</v>
      </c>
      <c r="C71" s="35" t="s">
        <v>1947</v>
      </c>
      <c r="D71" s="35" t="s">
        <v>1947</v>
      </c>
      <c r="E71" s="22">
        <v>207025</v>
      </c>
      <c r="F71" s="22">
        <v>207025</v>
      </c>
      <c r="G71" s="22">
        <v>697349.97</v>
      </c>
      <c r="H71" s="22">
        <v>2638896.39</v>
      </c>
      <c r="I71" s="22">
        <v>-2431871.39</v>
      </c>
      <c r="J71" s="137"/>
      <c r="K71" s="137"/>
    </row>
    <row r="72" spans="1:11" ht="12.75">
      <c r="A72" s="35" t="s">
        <v>1926</v>
      </c>
      <c r="B72" s="35" t="s">
        <v>1927</v>
      </c>
      <c r="C72" s="35" t="s">
        <v>1947</v>
      </c>
      <c r="D72" s="35" t="s">
        <v>1947</v>
      </c>
      <c r="E72" s="22">
        <v>207025</v>
      </c>
      <c r="F72" s="22">
        <v>207025</v>
      </c>
      <c r="G72" s="22">
        <v>697349.97</v>
      </c>
      <c r="H72" s="22">
        <v>2623029.14</v>
      </c>
      <c r="I72" s="22">
        <v>-2416004.14</v>
      </c>
      <c r="J72" s="137"/>
      <c r="K72" s="137"/>
    </row>
    <row r="73" spans="1:11" ht="12.75">
      <c r="A73" s="35" t="s">
        <v>989</v>
      </c>
      <c r="B73" s="35" t="s">
        <v>1928</v>
      </c>
      <c r="C73" s="35" t="s">
        <v>1947</v>
      </c>
      <c r="D73" s="35" t="s">
        <v>1947</v>
      </c>
      <c r="E73" s="22">
        <v>0</v>
      </c>
      <c r="F73" s="22">
        <v>0</v>
      </c>
      <c r="G73" s="22">
        <v>668128.96</v>
      </c>
      <c r="H73" s="22">
        <v>2432252.79</v>
      </c>
      <c r="I73" s="22">
        <v>-2432252.79</v>
      </c>
      <c r="J73" s="137"/>
      <c r="K73" s="137"/>
    </row>
    <row r="74" spans="1:11" ht="12.75">
      <c r="A74" s="35" t="s">
        <v>1929</v>
      </c>
      <c r="B74" s="35" t="s">
        <v>1930</v>
      </c>
      <c r="C74" s="35" t="s">
        <v>1947</v>
      </c>
      <c r="D74" s="35" t="s">
        <v>1947</v>
      </c>
      <c r="E74" s="22">
        <v>0</v>
      </c>
      <c r="F74" s="22">
        <v>0</v>
      </c>
      <c r="G74" s="22">
        <v>16514.23</v>
      </c>
      <c r="H74" s="22">
        <v>86646.5</v>
      </c>
      <c r="I74" s="22">
        <v>-86646.5</v>
      </c>
      <c r="J74" s="137"/>
      <c r="K74" s="137"/>
    </row>
    <row r="75" spans="1:11" ht="12.75">
      <c r="A75" s="35" t="s">
        <v>1931</v>
      </c>
      <c r="B75" s="35" t="s">
        <v>1932</v>
      </c>
      <c r="C75" s="35" t="s">
        <v>1947</v>
      </c>
      <c r="D75" s="35" t="s">
        <v>1947</v>
      </c>
      <c r="E75" s="22">
        <v>0</v>
      </c>
      <c r="F75" s="22">
        <v>0</v>
      </c>
      <c r="G75" s="22">
        <v>129477.21</v>
      </c>
      <c r="H75" s="22">
        <v>814683.25</v>
      </c>
      <c r="I75" s="22">
        <v>-814683.25</v>
      </c>
      <c r="J75" s="137"/>
      <c r="K75" s="137"/>
    </row>
    <row r="76" spans="1:11" ht="12.75">
      <c r="A76" s="35" t="s">
        <v>1933</v>
      </c>
      <c r="B76" s="35" t="s">
        <v>1934</v>
      </c>
      <c r="C76" s="35" t="s">
        <v>1947</v>
      </c>
      <c r="D76" s="35" t="s">
        <v>1947</v>
      </c>
      <c r="E76" s="22">
        <v>0</v>
      </c>
      <c r="F76" s="22">
        <v>0</v>
      </c>
      <c r="G76" s="22">
        <v>16093.41</v>
      </c>
      <c r="H76" s="22">
        <v>97816.52</v>
      </c>
      <c r="I76" s="22">
        <v>-97816.52</v>
      </c>
      <c r="J76" s="137"/>
      <c r="K76" s="137"/>
    </row>
    <row r="77" spans="1:11" ht="12.75">
      <c r="A77" s="35" t="s">
        <v>1935</v>
      </c>
      <c r="B77" s="35" t="s">
        <v>1936</v>
      </c>
      <c r="C77" s="35" t="s">
        <v>1947</v>
      </c>
      <c r="D77" s="35" t="s">
        <v>1947</v>
      </c>
      <c r="E77" s="22">
        <v>0</v>
      </c>
      <c r="F77" s="22">
        <v>0</v>
      </c>
      <c r="G77" s="22">
        <v>3463.22</v>
      </c>
      <c r="H77" s="22">
        <v>25360.78</v>
      </c>
      <c r="I77" s="22">
        <v>-25360.78</v>
      </c>
      <c r="J77" s="137"/>
      <c r="K77" s="137"/>
    </row>
    <row r="78" spans="1:11" ht="12.75">
      <c r="A78" s="35" t="s">
        <v>1937</v>
      </c>
      <c r="B78" s="35" t="s">
        <v>1938</v>
      </c>
      <c r="C78" s="35" t="s">
        <v>1947</v>
      </c>
      <c r="D78" s="35" t="s">
        <v>1947</v>
      </c>
      <c r="E78" s="22">
        <v>0</v>
      </c>
      <c r="F78" s="22">
        <v>0</v>
      </c>
      <c r="G78" s="22">
        <v>3463.22</v>
      </c>
      <c r="H78" s="22">
        <v>25360.78</v>
      </c>
      <c r="I78" s="22">
        <v>-25360.78</v>
      </c>
      <c r="J78" s="137"/>
      <c r="K78" s="137"/>
    </row>
    <row r="79" spans="1:11" ht="12.75">
      <c r="A79" s="35" t="s">
        <v>1939</v>
      </c>
      <c r="B79" s="35" t="s">
        <v>1940</v>
      </c>
      <c r="C79" s="35" t="s">
        <v>1947</v>
      </c>
      <c r="D79" s="35" t="s">
        <v>1947</v>
      </c>
      <c r="E79" s="22">
        <v>0</v>
      </c>
      <c r="F79" s="22">
        <v>0</v>
      </c>
      <c r="G79" s="22">
        <v>12630.19</v>
      </c>
      <c r="H79" s="22">
        <v>72455.74</v>
      </c>
      <c r="I79" s="22">
        <v>-72455.74</v>
      </c>
      <c r="J79" s="137"/>
      <c r="K79" s="137"/>
    </row>
    <row r="80" spans="1:11" ht="12.75">
      <c r="A80" s="35" t="s">
        <v>1941</v>
      </c>
      <c r="B80" s="35" t="s">
        <v>1942</v>
      </c>
      <c r="C80" s="35" t="s">
        <v>1947</v>
      </c>
      <c r="D80" s="35" t="s">
        <v>1947</v>
      </c>
      <c r="E80" s="22">
        <v>0</v>
      </c>
      <c r="F80" s="22">
        <v>0</v>
      </c>
      <c r="G80" s="22">
        <v>6668.2</v>
      </c>
      <c r="H80" s="22">
        <v>36468.44</v>
      </c>
      <c r="I80" s="22">
        <v>-36468.44</v>
      </c>
      <c r="J80" s="137"/>
      <c r="K80" s="137"/>
    </row>
    <row r="81" spans="1:11" ht="12.75">
      <c r="A81" s="35" t="s">
        <v>1943</v>
      </c>
      <c r="B81" s="35" t="s">
        <v>208</v>
      </c>
      <c r="C81" s="35" t="s">
        <v>1947</v>
      </c>
      <c r="D81" s="35" t="s">
        <v>1947</v>
      </c>
      <c r="E81" s="22">
        <v>0</v>
      </c>
      <c r="F81" s="22">
        <v>0</v>
      </c>
      <c r="G81" s="22">
        <v>363.24</v>
      </c>
      <c r="H81" s="22">
        <v>3985.15</v>
      </c>
      <c r="I81" s="22">
        <v>-3985.15</v>
      </c>
      <c r="J81" s="137"/>
      <c r="K81" s="137"/>
    </row>
    <row r="82" spans="1:11" ht="12.75">
      <c r="A82" s="35" t="s">
        <v>209</v>
      </c>
      <c r="B82" s="35" t="s">
        <v>210</v>
      </c>
      <c r="C82" s="35" t="s">
        <v>1947</v>
      </c>
      <c r="D82" s="35" t="s">
        <v>1947</v>
      </c>
      <c r="E82" s="22">
        <v>0</v>
      </c>
      <c r="F82" s="22">
        <v>0</v>
      </c>
      <c r="G82" s="22">
        <v>10.29</v>
      </c>
      <c r="H82" s="22">
        <v>627.2</v>
      </c>
      <c r="I82" s="22">
        <v>-627.2</v>
      </c>
      <c r="J82" s="137"/>
      <c r="K82" s="137"/>
    </row>
    <row r="83" spans="1:11" ht="12.75">
      <c r="A83" s="35" t="s">
        <v>211</v>
      </c>
      <c r="B83" s="35" t="s">
        <v>212</v>
      </c>
      <c r="C83" s="35" t="s">
        <v>1947</v>
      </c>
      <c r="D83" s="35" t="s">
        <v>1947</v>
      </c>
      <c r="E83" s="22">
        <v>0</v>
      </c>
      <c r="F83" s="22">
        <v>0</v>
      </c>
      <c r="G83" s="22">
        <v>4416.24</v>
      </c>
      <c r="H83" s="22">
        <v>24068.03</v>
      </c>
      <c r="I83" s="22">
        <v>-24068.03</v>
      </c>
      <c r="J83" s="137"/>
      <c r="K83" s="137"/>
    </row>
    <row r="84" spans="1:11" ht="12.75">
      <c r="A84" s="35" t="s">
        <v>213</v>
      </c>
      <c r="B84" s="35" t="s">
        <v>214</v>
      </c>
      <c r="C84" s="35" t="s">
        <v>1947</v>
      </c>
      <c r="D84" s="35" t="s">
        <v>1947</v>
      </c>
      <c r="E84" s="22">
        <v>0</v>
      </c>
      <c r="F84" s="22">
        <v>0</v>
      </c>
      <c r="G84" s="22">
        <v>879.55</v>
      </c>
      <c r="H84" s="22">
        <v>5820.52</v>
      </c>
      <c r="I84" s="22">
        <v>-5820.52</v>
      </c>
      <c r="J84" s="137"/>
      <c r="K84" s="137"/>
    </row>
    <row r="85" spans="1:11" ht="12.75">
      <c r="A85" s="35" t="s">
        <v>215</v>
      </c>
      <c r="B85" s="35" t="s">
        <v>216</v>
      </c>
      <c r="C85" s="35" t="s">
        <v>1947</v>
      </c>
      <c r="D85" s="35" t="s">
        <v>1947</v>
      </c>
      <c r="E85" s="22">
        <v>0</v>
      </c>
      <c r="F85" s="22">
        <v>0</v>
      </c>
      <c r="G85" s="22">
        <v>292.67</v>
      </c>
      <c r="H85" s="22">
        <v>1486.4</v>
      </c>
      <c r="I85" s="22">
        <v>-1486.4</v>
      </c>
      <c r="J85" s="137"/>
      <c r="K85" s="137"/>
    </row>
    <row r="86" spans="1:11" ht="12.75">
      <c r="A86" s="35" t="s">
        <v>217</v>
      </c>
      <c r="B86" s="35" t="s">
        <v>218</v>
      </c>
      <c r="C86" s="35" t="s">
        <v>1947</v>
      </c>
      <c r="D86" s="35" t="s">
        <v>1947</v>
      </c>
      <c r="E86" s="22">
        <v>0</v>
      </c>
      <c r="F86" s="22">
        <v>0</v>
      </c>
      <c r="G86" s="22">
        <v>34833.02</v>
      </c>
      <c r="H86" s="22">
        <v>188265.1</v>
      </c>
      <c r="I86" s="22">
        <v>-188265.1</v>
      </c>
      <c r="J86" s="137"/>
      <c r="K86" s="137"/>
    </row>
    <row r="87" spans="1:11" ht="12.75">
      <c r="A87" s="35" t="s">
        <v>219</v>
      </c>
      <c r="B87" s="35" t="s">
        <v>84</v>
      </c>
      <c r="C87" s="35" t="s">
        <v>1947</v>
      </c>
      <c r="D87" s="35" t="s">
        <v>1947</v>
      </c>
      <c r="E87" s="22">
        <v>0</v>
      </c>
      <c r="F87" s="22">
        <v>0</v>
      </c>
      <c r="G87" s="22">
        <v>16150.03</v>
      </c>
      <c r="H87" s="22">
        <v>96825.97</v>
      </c>
      <c r="I87" s="22">
        <v>-96825.97</v>
      </c>
      <c r="J87" s="137"/>
      <c r="K87" s="137"/>
    </row>
    <row r="88" spans="1:11" ht="12.75">
      <c r="A88" s="35" t="s">
        <v>85</v>
      </c>
      <c r="B88" s="35" t="s">
        <v>86</v>
      </c>
      <c r="C88" s="35" t="s">
        <v>1947</v>
      </c>
      <c r="D88" s="35" t="s">
        <v>1947</v>
      </c>
      <c r="E88" s="22">
        <v>0</v>
      </c>
      <c r="F88" s="22">
        <v>0</v>
      </c>
      <c r="G88" s="22">
        <v>3365.9</v>
      </c>
      <c r="H88" s="22">
        <v>26097.91</v>
      </c>
      <c r="I88" s="22">
        <v>-26097.91</v>
      </c>
      <c r="J88" s="137"/>
      <c r="K88" s="137"/>
    </row>
    <row r="89" spans="1:11" ht="12.75">
      <c r="A89" s="35" t="s">
        <v>87</v>
      </c>
      <c r="B89" s="35" t="s">
        <v>88</v>
      </c>
      <c r="C89" s="35" t="s">
        <v>1947</v>
      </c>
      <c r="D89" s="35" t="s">
        <v>1947</v>
      </c>
      <c r="E89" s="22">
        <v>0</v>
      </c>
      <c r="F89" s="22">
        <v>0</v>
      </c>
      <c r="G89" s="22">
        <v>5830.94</v>
      </c>
      <c r="H89" s="22">
        <v>36183.57</v>
      </c>
      <c r="I89" s="22">
        <v>-36183.57</v>
      </c>
      <c r="J89" s="137"/>
      <c r="K89" s="137"/>
    </row>
    <row r="90" spans="1:11" ht="12.75">
      <c r="A90" s="35" t="s">
        <v>89</v>
      </c>
      <c r="B90" s="35" t="s">
        <v>90</v>
      </c>
      <c r="C90" s="35" t="s">
        <v>1947</v>
      </c>
      <c r="D90" s="35" t="s">
        <v>1947</v>
      </c>
      <c r="E90" s="22">
        <v>0</v>
      </c>
      <c r="F90" s="22">
        <v>0</v>
      </c>
      <c r="G90" s="22">
        <v>1831.66</v>
      </c>
      <c r="H90" s="22">
        <v>14121.3</v>
      </c>
      <c r="I90" s="22">
        <v>-14121.3</v>
      </c>
      <c r="J90" s="137"/>
      <c r="K90" s="137"/>
    </row>
    <row r="91" spans="1:11" ht="12.75">
      <c r="A91" s="35" t="s">
        <v>91</v>
      </c>
      <c r="B91" s="35" t="s">
        <v>92</v>
      </c>
      <c r="C91" s="35" t="s">
        <v>1947</v>
      </c>
      <c r="D91" s="35" t="s">
        <v>1947</v>
      </c>
      <c r="E91" s="22">
        <v>0</v>
      </c>
      <c r="F91" s="22">
        <v>0</v>
      </c>
      <c r="G91" s="22">
        <v>117.93</v>
      </c>
      <c r="H91" s="22">
        <v>7016.1</v>
      </c>
      <c r="I91" s="22">
        <v>-7016.1</v>
      </c>
      <c r="J91" s="137"/>
      <c r="K91" s="137"/>
    </row>
    <row r="92" spans="1:11" ht="12.75">
      <c r="A92" s="35" t="s">
        <v>1088</v>
      </c>
      <c r="B92" s="35" t="s">
        <v>1089</v>
      </c>
      <c r="C92" s="35" t="s">
        <v>1947</v>
      </c>
      <c r="D92" s="35" t="s">
        <v>1947</v>
      </c>
      <c r="E92" s="22">
        <v>0</v>
      </c>
      <c r="F92" s="22">
        <v>0</v>
      </c>
      <c r="G92" s="22">
        <v>0</v>
      </c>
      <c r="H92" s="22">
        <v>483.69</v>
      </c>
      <c r="I92" s="22">
        <v>-483.69</v>
      </c>
      <c r="J92" s="137"/>
      <c r="K92" s="137"/>
    </row>
    <row r="93" spans="1:11" ht="12.75">
      <c r="A93" s="35" t="s">
        <v>1441</v>
      </c>
      <c r="B93" s="35" t="s">
        <v>1442</v>
      </c>
      <c r="C93" s="35" t="s">
        <v>1947</v>
      </c>
      <c r="D93" s="35" t="s">
        <v>1947</v>
      </c>
      <c r="E93" s="22">
        <v>0</v>
      </c>
      <c r="F93" s="22">
        <v>0</v>
      </c>
      <c r="G93" s="22">
        <v>7536.56</v>
      </c>
      <c r="H93" s="22">
        <v>7536.56</v>
      </c>
      <c r="I93" s="22">
        <v>-7536.56</v>
      </c>
      <c r="J93" s="137"/>
      <c r="K93" s="137"/>
    </row>
    <row r="94" spans="1:11" ht="12.75">
      <c r="A94" s="35" t="s">
        <v>93</v>
      </c>
      <c r="B94" s="35" t="s">
        <v>94</v>
      </c>
      <c r="C94" s="35" t="s">
        <v>1947</v>
      </c>
      <c r="D94" s="35" t="s">
        <v>1947</v>
      </c>
      <c r="E94" s="22">
        <v>0</v>
      </c>
      <c r="F94" s="22">
        <v>0</v>
      </c>
      <c r="G94" s="22">
        <v>7711.08</v>
      </c>
      <c r="H94" s="22">
        <v>52418.18</v>
      </c>
      <c r="I94" s="22">
        <v>-52418.18</v>
      </c>
      <c r="J94" s="137"/>
      <c r="K94" s="137"/>
    </row>
    <row r="95" spans="1:11" ht="12.75">
      <c r="A95" s="35" t="s">
        <v>95</v>
      </c>
      <c r="B95" s="35" t="s">
        <v>96</v>
      </c>
      <c r="C95" s="35" t="s">
        <v>1947</v>
      </c>
      <c r="D95" s="35" t="s">
        <v>1947</v>
      </c>
      <c r="E95" s="22">
        <v>0</v>
      </c>
      <c r="F95" s="22">
        <v>0</v>
      </c>
      <c r="G95" s="22">
        <v>2266.06</v>
      </c>
      <c r="H95" s="22">
        <v>19429.72</v>
      </c>
      <c r="I95" s="22">
        <v>-19429.72</v>
      </c>
      <c r="J95" s="137"/>
      <c r="K95" s="137"/>
    </row>
    <row r="96" spans="1:11" ht="12.75">
      <c r="A96" s="35" t="s">
        <v>97</v>
      </c>
      <c r="B96" s="35" t="s">
        <v>98</v>
      </c>
      <c r="C96" s="35" t="s">
        <v>1947</v>
      </c>
      <c r="D96" s="35" t="s">
        <v>1947</v>
      </c>
      <c r="E96" s="22">
        <v>0</v>
      </c>
      <c r="F96" s="22">
        <v>0</v>
      </c>
      <c r="G96" s="22">
        <v>2155.55</v>
      </c>
      <c r="H96" s="22">
        <v>14349.19</v>
      </c>
      <c r="I96" s="22">
        <v>-14349.19</v>
      </c>
      <c r="J96" s="137"/>
      <c r="K96" s="137"/>
    </row>
    <row r="97" spans="1:11" ht="12.75">
      <c r="A97" s="35" t="s">
        <v>99</v>
      </c>
      <c r="B97" s="35" t="s">
        <v>100</v>
      </c>
      <c r="C97" s="35" t="s">
        <v>1947</v>
      </c>
      <c r="D97" s="35" t="s">
        <v>1947</v>
      </c>
      <c r="E97" s="22">
        <v>0</v>
      </c>
      <c r="F97" s="22">
        <v>0</v>
      </c>
      <c r="G97" s="22">
        <v>5.15</v>
      </c>
      <c r="H97" s="22">
        <v>17.82</v>
      </c>
      <c r="I97" s="22">
        <v>-17.82</v>
      </c>
      <c r="J97" s="137"/>
      <c r="K97" s="137"/>
    </row>
    <row r="98" spans="1:11" ht="12.75">
      <c r="A98" s="35" t="s">
        <v>101</v>
      </c>
      <c r="B98" s="35" t="s">
        <v>102</v>
      </c>
      <c r="C98" s="35" t="s">
        <v>1947</v>
      </c>
      <c r="D98" s="35" t="s">
        <v>1947</v>
      </c>
      <c r="E98" s="22">
        <v>0</v>
      </c>
      <c r="F98" s="22">
        <v>0</v>
      </c>
      <c r="G98" s="22">
        <v>115.41</v>
      </c>
      <c r="H98" s="22">
        <v>2060.26</v>
      </c>
      <c r="I98" s="22">
        <v>-2060.26</v>
      </c>
      <c r="J98" s="137"/>
      <c r="K98" s="137"/>
    </row>
    <row r="99" spans="1:11" ht="12.75">
      <c r="A99" s="35" t="s">
        <v>103</v>
      </c>
      <c r="B99" s="35" t="s">
        <v>104</v>
      </c>
      <c r="C99" s="35" t="s">
        <v>1947</v>
      </c>
      <c r="D99" s="35" t="s">
        <v>1947</v>
      </c>
      <c r="E99" s="22">
        <v>0</v>
      </c>
      <c r="F99" s="22">
        <v>0</v>
      </c>
      <c r="G99" s="22">
        <v>1.04</v>
      </c>
      <c r="H99" s="22">
        <v>22.01</v>
      </c>
      <c r="I99" s="22">
        <v>-22.01</v>
      </c>
      <c r="J99" s="137"/>
      <c r="K99" s="137"/>
    </row>
    <row r="100" spans="1:11" ht="12.75">
      <c r="A100" s="35" t="s">
        <v>105</v>
      </c>
      <c r="B100" s="35" t="s">
        <v>106</v>
      </c>
      <c r="C100" s="35" t="s">
        <v>1947</v>
      </c>
      <c r="D100" s="35" t="s">
        <v>1947</v>
      </c>
      <c r="E100" s="22">
        <v>0</v>
      </c>
      <c r="F100" s="22">
        <v>0</v>
      </c>
      <c r="G100" s="22">
        <v>104.96</v>
      </c>
      <c r="H100" s="22">
        <v>1185.48</v>
      </c>
      <c r="I100" s="22">
        <v>-1185.48</v>
      </c>
      <c r="J100" s="137"/>
      <c r="K100" s="137"/>
    </row>
    <row r="101" spans="1:11" ht="12.75">
      <c r="A101" s="35" t="s">
        <v>107</v>
      </c>
      <c r="B101" s="35" t="s">
        <v>108</v>
      </c>
      <c r="C101" s="35" t="s">
        <v>1947</v>
      </c>
      <c r="D101" s="35" t="s">
        <v>1947</v>
      </c>
      <c r="E101" s="22">
        <v>0</v>
      </c>
      <c r="F101" s="22">
        <v>0</v>
      </c>
      <c r="G101" s="22">
        <v>1832.8</v>
      </c>
      <c r="H101" s="22">
        <v>8465.2</v>
      </c>
      <c r="I101" s="22">
        <v>-8465.2</v>
      </c>
      <c r="J101" s="137"/>
      <c r="K101" s="137"/>
    </row>
    <row r="102" spans="1:11" ht="12.75">
      <c r="A102" s="35" t="s">
        <v>109</v>
      </c>
      <c r="B102" s="35" t="s">
        <v>110</v>
      </c>
      <c r="C102" s="35" t="s">
        <v>1947</v>
      </c>
      <c r="D102" s="35" t="s">
        <v>1947</v>
      </c>
      <c r="E102" s="22">
        <v>0</v>
      </c>
      <c r="F102" s="22">
        <v>0</v>
      </c>
      <c r="G102" s="22">
        <v>1230.11</v>
      </c>
      <c r="H102" s="22">
        <v>6888.5</v>
      </c>
      <c r="I102" s="22">
        <v>-6888.5</v>
      </c>
      <c r="J102" s="137"/>
      <c r="K102" s="137"/>
    </row>
    <row r="103" spans="1:11" ht="12.75">
      <c r="A103" s="35" t="s">
        <v>111</v>
      </c>
      <c r="B103" s="35" t="s">
        <v>112</v>
      </c>
      <c r="C103" s="35" t="s">
        <v>1947</v>
      </c>
      <c r="D103" s="35" t="s">
        <v>1947</v>
      </c>
      <c r="E103" s="22">
        <v>0</v>
      </c>
      <c r="F103" s="22">
        <v>0</v>
      </c>
      <c r="G103" s="22">
        <v>31381.51</v>
      </c>
      <c r="H103" s="22">
        <v>285287.67</v>
      </c>
      <c r="I103" s="22">
        <v>-285287.67</v>
      </c>
      <c r="J103" s="137"/>
      <c r="K103" s="137"/>
    </row>
    <row r="104" spans="1:11" ht="12.75">
      <c r="A104" s="35" t="s">
        <v>113</v>
      </c>
      <c r="B104" s="35" t="s">
        <v>114</v>
      </c>
      <c r="C104" s="35" t="s">
        <v>1947</v>
      </c>
      <c r="D104" s="35" t="s">
        <v>1947</v>
      </c>
      <c r="E104" s="22">
        <v>0</v>
      </c>
      <c r="F104" s="22">
        <v>0</v>
      </c>
      <c r="G104" s="22">
        <v>31381.51</v>
      </c>
      <c r="H104" s="22">
        <v>285287.67</v>
      </c>
      <c r="I104" s="22">
        <v>-285287.67</v>
      </c>
      <c r="J104" s="137"/>
      <c r="K104" s="137"/>
    </row>
    <row r="105" spans="1:11" ht="12.75">
      <c r="A105" s="35" t="s">
        <v>115</v>
      </c>
      <c r="B105" s="35" t="s">
        <v>116</v>
      </c>
      <c r="C105" s="35" t="s">
        <v>1947</v>
      </c>
      <c r="D105" s="35" t="s">
        <v>1947</v>
      </c>
      <c r="E105" s="22">
        <v>0</v>
      </c>
      <c r="F105" s="22">
        <v>0</v>
      </c>
      <c r="G105" s="22">
        <v>7916.21</v>
      </c>
      <c r="H105" s="22">
        <v>49975.91</v>
      </c>
      <c r="I105" s="22">
        <v>-49975.91</v>
      </c>
      <c r="J105" s="137"/>
      <c r="K105" s="137"/>
    </row>
    <row r="106" spans="1:11" ht="12.75">
      <c r="A106" s="35" t="s">
        <v>117</v>
      </c>
      <c r="B106" s="35" t="s">
        <v>118</v>
      </c>
      <c r="C106" s="35" t="s">
        <v>1947</v>
      </c>
      <c r="D106" s="35" t="s">
        <v>1947</v>
      </c>
      <c r="E106" s="22">
        <v>0</v>
      </c>
      <c r="F106" s="22">
        <v>0</v>
      </c>
      <c r="G106" s="22">
        <v>38.24</v>
      </c>
      <c r="H106" s="22">
        <v>311.33</v>
      </c>
      <c r="I106" s="22">
        <v>-311.33</v>
      </c>
      <c r="J106" s="137"/>
      <c r="K106" s="137"/>
    </row>
    <row r="107" spans="1:11" ht="12.75">
      <c r="A107" s="35" t="s">
        <v>119</v>
      </c>
      <c r="B107" s="35" t="s">
        <v>120</v>
      </c>
      <c r="C107" s="35" t="s">
        <v>1947</v>
      </c>
      <c r="D107" s="35" t="s">
        <v>1947</v>
      </c>
      <c r="E107" s="22">
        <v>0</v>
      </c>
      <c r="F107" s="22">
        <v>0</v>
      </c>
      <c r="G107" s="22">
        <v>79.28</v>
      </c>
      <c r="H107" s="22">
        <v>551.05</v>
      </c>
      <c r="I107" s="22">
        <v>-551.05</v>
      </c>
      <c r="J107" s="137"/>
      <c r="K107" s="137"/>
    </row>
    <row r="108" spans="1:11" ht="12.75">
      <c r="A108" s="35" t="s">
        <v>121</v>
      </c>
      <c r="B108" s="35" t="s">
        <v>122</v>
      </c>
      <c r="C108" s="35" t="s">
        <v>1947</v>
      </c>
      <c r="D108" s="35" t="s">
        <v>1947</v>
      </c>
      <c r="E108" s="22">
        <v>0</v>
      </c>
      <c r="F108" s="22">
        <v>0</v>
      </c>
      <c r="G108" s="22">
        <v>219.57</v>
      </c>
      <c r="H108" s="22">
        <v>1487.8</v>
      </c>
      <c r="I108" s="22">
        <v>-1487.8</v>
      </c>
      <c r="J108" s="137"/>
      <c r="K108" s="137"/>
    </row>
    <row r="109" spans="1:11" ht="12.75">
      <c r="A109" s="35" t="s">
        <v>123</v>
      </c>
      <c r="B109" s="35" t="s">
        <v>124</v>
      </c>
      <c r="C109" s="35" t="s">
        <v>1947</v>
      </c>
      <c r="D109" s="35" t="s">
        <v>1947</v>
      </c>
      <c r="E109" s="22">
        <v>0</v>
      </c>
      <c r="F109" s="22">
        <v>0</v>
      </c>
      <c r="G109" s="22">
        <v>19.82</v>
      </c>
      <c r="H109" s="22">
        <v>134.33</v>
      </c>
      <c r="I109" s="22">
        <v>-134.33</v>
      </c>
      <c r="J109" s="137"/>
      <c r="K109" s="137"/>
    </row>
    <row r="110" spans="1:11" ht="12.75">
      <c r="A110" s="35" t="s">
        <v>125</v>
      </c>
      <c r="B110" s="35" t="s">
        <v>126</v>
      </c>
      <c r="C110" s="35" t="s">
        <v>1947</v>
      </c>
      <c r="D110" s="35" t="s">
        <v>1947</v>
      </c>
      <c r="E110" s="22">
        <v>0</v>
      </c>
      <c r="F110" s="22">
        <v>0</v>
      </c>
      <c r="G110" s="22">
        <v>3858.21</v>
      </c>
      <c r="H110" s="22">
        <v>21238</v>
      </c>
      <c r="I110" s="22">
        <v>-21238</v>
      </c>
      <c r="J110" s="137"/>
      <c r="K110" s="137"/>
    </row>
    <row r="111" spans="1:11" ht="12.75">
      <c r="A111" s="35" t="s">
        <v>127</v>
      </c>
      <c r="B111" s="35" t="s">
        <v>128</v>
      </c>
      <c r="C111" s="35" t="s">
        <v>1947</v>
      </c>
      <c r="D111" s="35" t="s">
        <v>1947</v>
      </c>
      <c r="E111" s="22">
        <v>0</v>
      </c>
      <c r="F111" s="22">
        <v>0</v>
      </c>
      <c r="G111" s="22">
        <v>390.29</v>
      </c>
      <c r="H111" s="22">
        <v>2663.91</v>
      </c>
      <c r="I111" s="22">
        <v>-2663.91</v>
      </c>
      <c r="J111" s="137"/>
      <c r="K111" s="137"/>
    </row>
    <row r="112" spans="1:11" ht="12.75">
      <c r="A112" s="35" t="s">
        <v>129</v>
      </c>
      <c r="B112" s="35" t="s">
        <v>130</v>
      </c>
      <c r="C112" s="35" t="s">
        <v>1947</v>
      </c>
      <c r="D112" s="35" t="s">
        <v>1947</v>
      </c>
      <c r="E112" s="22">
        <v>0</v>
      </c>
      <c r="F112" s="22">
        <v>0</v>
      </c>
      <c r="G112" s="22">
        <v>16.17</v>
      </c>
      <c r="H112" s="22">
        <v>109.52</v>
      </c>
      <c r="I112" s="22">
        <v>-109.52</v>
      </c>
      <c r="J112" s="137"/>
      <c r="K112" s="137"/>
    </row>
    <row r="113" spans="1:11" ht="12.75">
      <c r="A113" s="35" t="s">
        <v>131</v>
      </c>
      <c r="B113" s="35" t="s">
        <v>132</v>
      </c>
      <c r="C113" s="35" t="s">
        <v>1947</v>
      </c>
      <c r="D113" s="35" t="s">
        <v>1947</v>
      </c>
      <c r="E113" s="22">
        <v>0</v>
      </c>
      <c r="F113" s="22">
        <v>0</v>
      </c>
      <c r="G113" s="22">
        <v>2898.4</v>
      </c>
      <c r="H113" s="22">
        <v>21004.11</v>
      </c>
      <c r="I113" s="22">
        <v>-21004.11</v>
      </c>
      <c r="J113" s="137"/>
      <c r="K113" s="137"/>
    </row>
    <row r="114" spans="1:11" ht="12.75">
      <c r="A114" s="35" t="s">
        <v>133</v>
      </c>
      <c r="B114" s="35" t="s">
        <v>134</v>
      </c>
      <c r="C114" s="35" t="s">
        <v>1947</v>
      </c>
      <c r="D114" s="35" t="s">
        <v>1947</v>
      </c>
      <c r="E114" s="22">
        <v>0</v>
      </c>
      <c r="F114" s="22">
        <v>0</v>
      </c>
      <c r="G114" s="22">
        <v>396.23</v>
      </c>
      <c r="H114" s="22">
        <v>2475.86</v>
      </c>
      <c r="I114" s="22">
        <v>-2475.86</v>
      </c>
      <c r="J114" s="137"/>
      <c r="K114" s="137"/>
    </row>
    <row r="115" spans="1:11" ht="12.75">
      <c r="A115" s="35" t="s">
        <v>135</v>
      </c>
      <c r="B115" s="35" t="s">
        <v>136</v>
      </c>
      <c r="C115" s="35" t="s">
        <v>1947</v>
      </c>
      <c r="D115" s="35" t="s">
        <v>1947</v>
      </c>
      <c r="E115" s="22">
        <v>0</v>
      </c>
      <c r="F115" s="22">
        <v>0</v>
      </c>
      <c r="G115" s="22">
        <v>2488.46</v>
      </c>
      <c r="H115" s="22">
        <v>13941.79</v>
      </c>
      <c r="I115" s="22">
        <v>-13941.79</v>
      </c>
      <c r="J115" s="137"/>
      <c r="K115" s="137"/>
    </row>
    <row r="116" spans="1:11" ht="12.75">
      <c r="A116" s="35" t="s">
        <v>137</v>
      </c>
      <c r="B116" s="35" t="s">
        <v>138</v>
      </c>
      <c r="C116" s="35" t="s">
        <v>1947</v>
      </c>
      <c r="D116" s="35" t="s">
        <v>1947</v>
      </c>
      <c r="E116" s="22">
        <v>0</v>
      </c>
      <c r="F116" s="22">
        <v>0</v>
      </c>
      <c r="G116" s="22">
        <v>188.33</v>
      </c>
      <c r="H116" s="22">
        <v>1356.61</v>
      </c>
      <c r="I116" s="22">
        <v>-1356.61</v>
      </c>
      <c r="J116" s="137"/>
      <c r="K116" s="137"/>
    </row>
    <row r="117" spans="1:11" ht="12.75">
      <c r="A117" s="35" t="s">
        <v>139</v>
      </c>
      <c r="B117" s="35" t="s">
        <v>140</v>
      </c>
      <c r="C117" s="35" t="s">
        <v>1947</v>
      </c>
      <c r="D117" s="35" t="s">
        <v>1947</v>
      </c>
      <c r="E117" s="22">
        <v>0</v>
      </c>
      <c r="F117" s="22">
        <v>0</v>
      </c>
      <c r="G117" s="22">
        <v>94.16</v>
      </c>
      <c r="H117" s="22">
        <v>638.02</v>
      </c>
      <c r="I117" s="22">
        <v>-638.02</v>
      </c>
      <c r="J117" s="137"/>
      <c r="K117" s="137"/>
    </row>
    <row r="118" spans="1:11" ht="12.75">
      <c r="A118" s="35" t="s">
        <v>141</v>
      </c>
      <c r="B118" s="35" t="s">
        <v>142</v>
      </c>
      <c r="C118" s="35" t="s">
        <v>1947</v>
      </c>
      <c r="D118" s="35" t="s">
        <v>1947</v>
      </c>
      <c r="E118" s="22">
        <v>0</v>
      </c>
      <c r="F118" s="22">
        <v>0</v>
      </c>
      <c r="G118" s="22">
        <v>94.47</v>
      </c>
      <c r="H118" s="22">
        <v>559.51</v>
      </c>
      <c r="I118" s="22">
        <v>-559.51</v>
      </c>
      <c r="J118" s="137"/>
      <c r="K118" s="137"/>
    </row>
    <row r="119" spans="1:11" ht="12.75">
      <c r="A119" s="35" t="s">
        <v>143</v>
      </c>
      <c r="B119" s="35" t="s">
        <v>1319</v>
      </c>
      <c r="C119" s="35" t="s">
        <v>1947</v>
      </c>
      <c r="D119" s="35" t="s">
        <v>1947</v>
      </c>
      <c r="E119" s="22">
        <v>0</v>
      </c>
      <c r="F119" s="22">
        <v>0</v>
      </c>
      <c r="G119" s="22">
        <v>94.16</v>
      </c>
      <c r="H119" s="22">
        <v>638.02</v>
      </c>
      <c r="I119" s="22">
        <v>-638.02</v>
      </c>
      <c r="J119" s="137"/>
      <c r="K119" s="137"/>
    </row>
    <row r="120" spans="1:11" ht="12.75">
      <c r="A120" s="35" t="s">
        <v>1320</v>
      </c>
      <c r="B120" s="35" t="s">
        <v>1321</v>
      </c>
      <c r="C120" s="35" t="s">
        <v>1947</v>
      </c>
      <c r="D120" s="35" t="s">
        <v>1947</v>
      </c>
      <c r="E120" s="22">
        <v>0</v>
      </c>
      <c r="F120" s="22">
        <v>0</v>
      </c>
      <c r="G120" s="22">
        <v>128.02</v>
      </c>
      <c r="H120" s="22">
        <v>396</v>
      </c>
      <c r="I120" s="22">
        <v>-396</v>
      </c>
      <c r="J120" s="137"/>
      <c r="K120" s="137"/>
    </row>
    <row r="121" spans="1:11" ht="12.75">
      <c r="A121" s="35" t="s">
        <v>1322</v>
      </c>
      <c r="B121" s="35" t="s">
        <v>1323</v>
      </c>
      <c r="C121" s="35" t="s">
        <v>1947</v>
      </c>
      <c r="D121" s="35" t="s">
        <v>1947</v>
      </c>
      <c r="E121" s="22">
        <v>0</v>
      </c>
      <c r="F121" s="22">
        <v>0</v>
      </c>
      <c r="G121" s="22">
        <v>0</v>
      </c>
      <c r="H121" s="22">
        <v>395.48</v>
      </c>
      <c r="I121" s="22">
        <v>-395.48</v>
      </c>
      <c r="J121" s="137"/>
      <c r="K121" s="137"/>
    </row>
    <row r="122" spans="1:11" ht="12.75">
      <c r="A122" s="35" t="s">
        <v>1324</v>
      </c>
      <c r="B122" s="35" t="s">
        <v>1325</v>
      </c>
      <c r="C122" s="35" t="s">
        <v>1947</v>
      </c>
      <c r="D122" s="35" t="s">
        <v>1947</v>
      </c>
      <c r="E122" s="22">
        <v>0</v>
      </c>
      <c r="F122" s="22">
        <v>0</v>
      </c>
      <c r="G122" s="22">
        <v>54.51</v>
      </c>
      <c r="H122" s="22">
        <v>361.98</v>
      </c>
      <c r="I122" s="22">
        <v>-361.98</v>
      </c>
      <c r="J122" s="137"/>
      <c r="K122" s="137"/>
    </row>
    <row r="123" spans="1:11" ht="12.75">
      <c r="A123" s="35" t="s">
        <v>144</v>
      </c>
      <c r="B123" s="35" t="s">
        <v>145</v>
      </c>
      <c r="C123" s="35" t="s">
        <v>1947</v>
      </c>
      <c r="D123" s="35" t="s">
        <v>1947</v>
      </c>
      <c r="E123" s="22">
        <v>0</v>
      </c>
      <c r="F123" s="22">
        <v>0</v>
      </c>
      <c r="G123" s="22">
        <v>354.81</v>
      </c>
      <c r="H123" s="22">
        <v>652.57</v>
      </c>
      <c r="I123" s="22">
        <v>-652.57</v>
      </c>
      <c r="J123" s="137"/>
      <c r="K123" s="137"/>
    </row>
    <row r="124" spans="1:11" ht="12.75">
      <c r="A124" s="35" t="s">
        <v>1326</v>
      </c>
      <c r="B124" s="35" t="s">
        <v>1327</v>
      </c>
      <c r="C124" s="35" t="s">
        <v>1947</v>
      </c>
      <c r="D124" s="35" t="s">
        <v>1947</v>
      </c>
      <c r="E124" s="22">
        <v>0</v>
      </c>
      <c r="F124" s="22">
        <v>0</v>
      </c>
      <c r="G124" s="22">
        <v>406.94</v>
      </c>
      <c r="H124" s="22">
        <v>2288.41</v>
      </c>
      <c r="I124" s="22">
        <v>-2288.41</v>
      </c>
      <c r="J124" s="137"/>
      <c r="K124" s="137"/>
    </row>
    <row r="125" spans="1:11" ht="12.75">
      <c r="A125" s="35" t="s">
        <v>1328</v>
      </c>
      <c r="B125" s="35" t="s">
        <v>1329</v>
      </c>
      <c r="C125" s="35" t="s">
        <v>1947</v>
      </c>
      <c r="D125" s="35" t="s">
        <v>1947</v>
      </c>
      <c r="E125" s="22">
        <v>0</v>
      </c>
      <c r="F125" s="22">
        <v>0</v>
      </c>
      <c r="G125" s="22">
        <v>917.27</v>
      </c>
      <c r="H125" s="22">
        <v>6499.4</v>
      </c>
      <c r="I125" s="22">
        <v>-6499.4</v>
      </c>
      <c r="J125" s="137"/>
      <c r="K125" s="137"/>
    </row>
    <row r="126" spans="1:11" ht="12.75">
      <c r="A126" s="35" t="s">
        <v>1443</v>
      </c>
      <c r="B126" s="35" t="s">
        <v>1444</v>
      </c>
      <c r="C126" s="35" t="s">
        <v>1947</v>
      </c>
      <c r="D126" s="35" t="s">
        <v>1947</v>
      </c>
      <c r="E126" s="22">
        <v>0</v>
      </c>
      <c r="F126" s="22">
        <v>0</v>
      </c>
      <c r="G126" s="22">
        <v>155.79</v>
      </c>
      <c r="H126" s="22">
        <v>155.79</v>
      </c>
      <c r="I126" s="22">
        <v>-155.79</v>
      </c>
      <c r="J126" s="137"/>
      <c r="K126" s="137"/>
    </row>
    <row r="127" spans="1:11" ht="12.75">
      <c r="A127" s="35" t="s">
        <v>1330</v>
      </c>
      <c r="B127" s="35" t="s">
        <v>1331</v>
      </c>
      <c r="C127" s="35" t="s">
        <v>1947</v>
      </c>
      <c r="D127" s="35" t="s">
        <v>1947</v>
      </c>
      <c r="E127" s="22">
        <v>0</v>
      </c>
      <c r="F127" s="22">
        <v>0</v>
      </c>
      <c r="G127" s="22">
        <v>29053.52</v>
      </c>
      <c r="H127" s="22">
        <v>126978.08</v>
      </c>
      <c r="I127" s="22">
        <v>-126978.08</v>
      </c>
      <c r="J127" s="137"/>
      <c r="K127" s="137"/>
    </row>
    <row r="128" spans="1:11" ht="12.75">
      <c r="A128" s="35" t="s">
        <v>1332</v>
      </c>
      <c r="B128" s="35" t="s">
        <v>1333</v>
      </c>
      <c r="C128" s="35" t="s">
        <v>1947</v>
      </c>
      <c r="D128" s="35" t="s">
        <v>1947</v>
      </c>
      <c r="E128" s="22">
        <v>0</v>
      </c>
      <c r="F128" s="22">
        <v>0</v>
      </c>
      <c r="G128" s="22">
        <v>0</v>
      </c>
      <c r="H128" s="22">
        <v>17838.32</v>
      </c>
      <c r="I128" s="22">
        <v>-17838.32</v>
      </c>
      <c r="J128" s="137"/>
      <c r="K128" s="137"/>
    </row>
    <row r="129" spans="1:11" ht="12.75">
      <c r="A129" s="35" t="s">
        <v>1445</v>
      </c>
      <c r="B129" s="35" t="s">
        <v>1446</v>
      </c>
      <c r="C129" s="35" t="s">
        <v>1947</v>
      </c>
      <c r="D129" s="35" t="s">
        <v>1947</v>
      </c>
      <c r="E129" s="22">
        <v>0</v>
      </c>
      <c r="F129" s="22">
        <v>0</v>
      </c>
      <c r="G129" s="22">
        <v>73.75</v>
      </c>
      <c r="H129" s="22">
        <v>73.75</v>
      </c>
      <c r="I129" s="22">
        <v>-73.75</v>
      </c>
      <c r="J129" s="137"/>
      <c r="K129" s="137"/>
    </row>
    <row r="130" spans="1:11" ht="12.75">
      <c r="A130" s="35" t="s">
        <v>1334</v>
      </c>
      <c r="B130" s="35" t="s">
        <v>1335</v>
      </c>
      <c r="C130" s="35" t="s">
        <v>1947</v>
      </c>
      <c r="D130" s="35" t="s">
        <v>1947</v>
      </c>
      <c r="E130" s="22">
        <v>0</v>
      </c>
      <c r="F130" s="22">
        <v>0</v>
      </c>
      <c r="G130" s="22">
        <v>16.54</v>
      </c>
      <c r="H130" s="22">
        <v>103.4</v>
      </c>
      <c r="I130" s="22">
        <v>-103.4</v>
      </c>
      <c r="J130" s="137"/>
      <c r="K130" s="137"/>
    </row>
    <row r="131" spans="1:11" ht="12.75">
      <c r="A131" s="35" t="s">
        <v>1336</v>
      </c>
      <c r="B131" s="35" t="s">
        <v>1337</v>
      </c>
      <c r="C131" s="35" t="s">
        <v>1947</v>
      </c>
      <c r="D131" s="35" t="s">
        <v>1947</v>
      </c>
      <c r="E131" s="22">
        <v>0</v>
      </c>
      <c r="F131" s="22">
        <v>0</v>
      </c>
      <c r="G131" s="22">
        <v>2611.65</v>
      </c>
      <c r="H131" s="22">
        <v>14296.43</v>
      </c>
      <c r="I131" s="22">
        <v>-14296.43</v>
      </c>
      <c r="J131" s="137"/>
      <c r="K131" s="137"/>
    </row>
    <row r="132" spans="1:11" ht="12.75">
      <c r="A132" s="35" t="s">
        <v>1338</v>
      </c>
      <c r="B132" s="35" t="s">
        <v>1339</v>
      </c>
      <c r="C132" s="35" t="s">
        <v>1947</v>
      </c>
      <c r="D132" s="35" t="s">
        <v>1947</v>
      </c>
      <c r="E132" s="22">
        <v>0</v>
      </c>
      <c r="F132" s="22">
        <v>0</v>
      </c>
      <c r="G132" s="22">
        <v>9.28</v>
      </c>
      <c r="H132" s="22">
        <v>61.54</v>
      </c>
      <c r="I132" s="22">
        <v>-61.54</v>
      </c>
      <c r="J132" s="137"/>
      <c r="K132" s="137"/>
    </row>
    <row r="133" spans="1:11" ht="12.75">
      <c r="A133" s="35" t="s">
        <v>1340</v>
      </c>
      <c r="B133" s="35" t="s">
        <v>1341</v>
      </c>
      <c r="C133" s="35" t="s">
        <v>1947</v>
      </c>
      <c r="D133" s="35" t="s">
        <v>1947</v>
      </c>
      <c r="E133" s="22">
        <v>0</v>
      </c>
      <c r="F133" s="22">
        <v>0</v>
      </c>
      <c r="G133" s="22">
        <v>3715.09</v>
      </c>
      <c r="H133" s="22">
        <v>4420.33</v>
      </c>
      <c r="I133" s="22">
        <v>-4420.33</v>
      </c>
      <c r="J133" s="137"/>
      <c r="K133" s="137"/>
    </row>
    <row r="134" spans="1:11" ht="12.75">
      <c r="A134" s="35" t="s">
        <v>1342</v>
      </c>
      <c r="B134" s="35" t="s">
        <v>1343</v>
      </c>
      <c r="C134" s="35" t="s">
        <v>1947</v>
      </c>
      <c r="D134" s="35" t="s">
        <v>1947</v>
      </c>
      <c r="E134" s="22">
        <v>0</v>
      </c>
      <c r="F134" s="22">
        <v>0</v>
      </c>
      <c r="G134" s="22">
        <v>356.64</v>
      </c>
      <c r="H134" s="22">
        <v>2032.45</v>
      </c>
      <c r="I134" s="22">
        <v>-2032.45</v>
      </c>
      <c r="J134" s="137"/>
      <c r="K134" s="137"/>
    </row>
    <row r="135" spans="1:11" ht="12.75">
      <c r="A135" s="35" t="s">
        <v>1344</v>
      </c>
      <c r="B135" s="35" t="s">
        <v>1345</v>
      </c>
      <c r="C135" s="35" t="s">
        <v>1947</v>
      </c>
      <c r="D135" s="35" t="s">
        <v>1947</v>
      </c>
      <c r="E135" s="22">
        <v>0</v>
      </c>
      <c r="F135" s="22">
        <v>0</v>
      </c>
      <c r="G135" s="22">
        <v>2522.6</v>
      </c>
      <c r="H135" s="22">
        <v>15105.62</v>
      </c>
      <c r="I135" s="22">
        <v>-15105.62</v>
      </c>
      <c r="J135" s="137"/>
      <c r="K135" s="137"/>
    </row>
    <row r="136" spans="1:11" ht="12.75">
      <c r="A136" s="35" t="s">
        <v>1346</v>
      </c>
      <c r="B136" s="35" t="s">
        <v>1347</v>
      </c>
      <c r="C136" s="35" t="s">
        <v>1947</v>
      </c>
      <c r="D136" s="35" t="s">
        <v>1947</v>
      </c>
      <c r="E136" s="22">
        <v>0</v>
      </c>
      <c r="F136" s="22">
        <v>0</v>
      </c>
      <c r="G136" s="22">
        <v>4459.17</v>
      </c>
      <c r="H136" s="22">
        <v>13171.41</v>
      </c>
      <c r="I136" s="22">
        <v>-13171.41</v>
      </c>
      <c r="J136" s="137"/>
      <c r="K136" s="137"/>
    </row>
    <row r="137" spans="1:11" ht="12.75">
      <c r="A137" s="35" t="s">
        <v>1348</v>
      </c>
      <c r="B137" s="35" t="s">
        <v>1349</v>
      </c>
      <c r="C137" s="35" t="s">
        <v>1947</v>
      </c>
      <c r="D137" s="35" t="s">
        <v>1947</v>
      </c>
      <c r="E137" s="22">
        <v>0</v>
      </c>
      <c r="F137" s="22">
        <v>0</v>
      </c>
      <c r="G137" s="22">
        <v>2162.43</v>
      </c>
      <c r="H137" s="22">
        <v>9385.38</v>
      </c>
      <c r="I137" s="22">
        <v>-9385.38</v>
      </c>
      <c r="J137" s="137"/>
      <c r="K137" s="137"/>
    </row>
    <row r="138" spans="1:11" ht="12.75">
      <c r="A138" s="35" t="s">
        <v>1350</v>
      </c>
      <c r="B138" s="35" t="s">
        <v>1351</v>
      </c>
      <c r="C138" s="35" t="s">
        <v>1947</v>
      </c>
      <c r="D138" s="35" t="s">
        <v>1947</v>
      </c>
      <c r="E138" s="22">
        <v>0</v>
      </c>
      <c r="F138" s="22">
        <v>0</v>
      </c>
      <c r="G138" s="22">
        <v>209.32</v>
      </c>
      <c r="H138" s="22">
        <v>1234.71</v>
      </c>
      <c r="I138" s="22">
        <v>-1234.71</v>
      </c>
      <c r="J138" s="137"/>
      <c r="K138" s="137"/>
    </row>
    <row r="139" spans="1:11" ht="12.75">
      <c r="A139" s="35" t="s">
        <v>1352</v>
      </c>
      <c r="B139" s="35" t="s">
        <v>1353</v>
      </c>
      <c r="C139" s="35" t="s">
        <v>1947</v>
      </c>
      <c r="D139" s="35" t="s">
        <v>1947</v>
      </c>
      <c r="E139" s="22">
        <v>0</v>
      </c>
      <c r="F139" s="22">
        <v>0</v>
      </c>
      <c r="G139" s="22">
        <v>404.06</v>
      </c>
      <c r="H139" s="22">
        <v>2358.93</v>
      </c>
      <c r="I139" s="22">
        <v>-2358.93</v>
      </c>
      <c r="J139" s="137"/>
      <c r="K139" s="137"/>
    </row>
    <row r="140" spans="1:11" ht="12.75">
      <c r="A140" s="35" t="s">
        <v>1354</v>
      </c>
      <c r="B140" s="35" t="s">
        <v>1575</v>
      </c>
      <c r="C140" s="35" t="s">
        <v>1947</v>
      </c>
      <c r="D140" s="35" t="s">
        <v>1947</v>
      </c>
      <c r="E140" s="22">
        <v>0</v>
      </c>
      <c r="F140" s="22">
        <v>0</v>
      </c>
      <c r="G140" s="22">
        <v>3133.29</v>
      </c>
      <c r="H140" s="22">
        <v>10078.42</v>
      </c>
      <c r="I140" s="22">
        <v>-10078.42</v>
      </c>
      <c r="J140" s="137"/>
      <c r="K140" s="137"/>
    </row>
    <row r="141" spans="1:11" ht="12.75">
      <c r="A141" s="35" t="s">
        <v>1576</v>
      </c>
      <c r="B141" s="35" t="s">
        <v>1577</v>
      </c>
      <c r="C141" s="35" t="s">
        <v>1947</v>
      </c>
      <c r="D141" s="35" t="s">
        <v>1947</v>
      </c>
      <c r="E141" s="22">
        <v>0</v>
      </c>
      <c r="F141" s="22">
        <v>0</v>
      </c>
      <c r="G141" s="22">
        <v>0.92</v>
      </c>
      <c r="H141" s="22">
        <v>308.21</v>
      </c>
      <c r="I141" s="22">
        <v>-308.21</v>
      </c>
      <c r="J141" s="137"/>
      <c r="K141" s="137"/>
    </row>
    <row r="142" spans="1:11" ht="12.75">
      <c r="A142" s="35" t="s">
        <v>1578</v>
      </c>
      <c r="B142" s="35" t="s">
        <v>1579</v>
      </c>
      <c r="C142" s="35" t="s">
        <v>1947</v>
      </c>
      <c r="D142" s="35" t="s">
        <v>1947</v>
      </c>
      <c r="E142" s="22">
        <v>0</v>
      </c>
      <c r="F142" s="22">
        <v>0</v>
      </c>
      <c r="G142" s="22">
        <v>340.12</v>
      </c>
      <c r="H142" s="22">
        <v>2273.55</v>
      </c>
      <c r="I142" s="22">
        <v>-2273.55</v>
      </c>
      <c r="J142" s="137"/>
      <c r="K142" s="137"/>
    </row>
    <row r="143" spans="1:11" ht="12.75">
      <c r="A143" s="35" t="s">
        <v>1580</v>
      </c>
      <c r="B143" s="35" t="s">
        <v>216</v>
      </c>
      <c r="C143" s="35" t="s">
        <v>1947</v>
      </c>
      <c r="D143" s="35" t="s">
        <v>1947</v>
      </c>
      <c r="E143" s="22">
        <v>0</v>
      </c>
      <c r="F143" s="22">
        <v>0</v>
      </c>
      <c r="G143" s="22">
        <v>621.03</v>
      </c>
      <c r="H143" s="22">
        <v>2629.67</v>
      </c>
      <c r="I143" s="22">
        <v>-2629.67</v>
      </c>
      <c r="J143" s="137"/>
      <c r="K143" s="137"/>
    </row>
    <row r="144" spans="1:11" ht="12.75">
      <c r="A144" s="35" t="s">
        <v>1581</v>
      </c>
      <c r="B144" s="35" t="s">
        <v>1582</v>
      </c>
      <c r="C144" s="35" t="s">
        <v>1947</v>
      </c>
      <c r="D144" s="35" t="s">
        <v>1947</v>
      </c>
      <c r="E144" s="22">
        <v>0</v>
      </c>
      <c r="F144" s="22">
        <v>0</v>
      </c>
      <c r="G144" s="22">
        <v>1523.02</v>
      </c>
      <c r="H144" s="22">
        <v>5742.89</v>
      </c>
      <c r="I144" s="22">
        <v>-5742.89</v>
      </c>
      <c r="J144" s="137"/>
      <c r="K144" s="137"/>
    </row>
    <row r="145" spans="1:11" ht="12.75">
      <c r="A145" s="35" t="s">
        <v>1583</v>
      </c>
      <c r="B145" s="35" t="s">
        <v>1584</v>
      </c>
      <c r="C145" s="35" t="s">
        <v>1947</v>
      </c>
      <c r="D145" s="35" t="s">
        <v>1947</v>
      </c>
      <c r="E145" s="22">
        <v>0</v>
      </c>
      <c r="F145" s="22">
        <v>0</v>
      </c>
      <c r="G145" s="22">
        <v>3565.96</v>
      </c>
      <c r="H145" s="22">
        <v>16937.05</v>
      </c>
      <c r="I145" s="22">
        <v>-16937.05</v>
      </c>
      <c r="J145" s="137"/>
      <c r="K145" s="137"/>
    </row>
    <row r="146" spans="1:11" ht="12.75">
      <c r="A146" s="35" t="s">
        <v>1585</v>
      </c>
      <c r="B146" s="35" t="s">
        <v>1586</v>
      </c>
      <c r="C146" s="35" t="s">
        <v>1947</v>
      </c>
      <c r="D146" s="35" t="s">
        <v>1947</v>
      </c>
      <c r="E146" s="22">
        <v>0</v>
      </c>
      <c r="F146" s="22">
        <v>0</v>
      </c>
      <c r="G146" s="22">
        <v>39.48</v>
      </c>
      <c r="H146" s="22">
        <v>950.39</v>
      </c>
      <c r="I146" s="22">
        <v>-950.39</v>
      </c>
      <c r="J146" s="137"/>
      <c r="K146" s="137"/>
    </row>
    <row r="147" spans="1:11" ht="12.75">
      <c r="A147" s="35" t="s">
        <v>1587</v>
      </c>
      <c r="B147" s="35" t="s">
        <v>1588</v>
      </c>
      <c r="C147" s="35" t="s">
        <v>1947</v>
      </c>
      <c r="D147" s="35" t="s">
        <v>1947</v>
      </c>
      <c r="E147" s="22">
        <v>0</v>
      </c>
      <c r="F147" s="22">
        <v>0</v>
      </c>
      <c r="G147" s="22">
        <v>387.33</v>
      </c>
      <c r="H147" s="22">
        <v>897.8</v>
      </c>
      <c r="I147" s="22">
        <v>-897.8</v>
      </c>
      <c r="J147" s="137"/>
      <c r="K147" s="137"/>
    </row>
    <row r="148" spans="1:11" ht="12.75">
      <c r="A148" s="35" t="s">
        <v>1589</v>
      </c>
      <c r="B148" s="35" t="s">
        <v>1590</v>
      </c>
      <c r="C148" s="35" t="s">
        <v>1947</v>
      </c>
      <c r="D148" s="35" t="s">
        <v>1947</v>
      </c>
      <c r="E148" s="22">
        <v>0</v>
      </c>
      <c r="F148" s="22">
        <v>0</v>
      </c>
      <c r="G148" s="22">
        <v>634.84</v>
      </c>
      <c r="H148" s="22">
        <v>4207.06</v>
      </c>
      <c r="I148" s="22">
        <v>-4207.06</v>
      </c>
      <c r="J148" s="137"/>
      <c r="K148" s="137"/>
    </row>
    <row r="149" spans="1:11" ht="12.75">
      <c r="A149" s="35" t="s">
        <v>1591</v>
      </c>
      <c r="B149" s="35" t="s">
        <v>1592</v>
      </c>
      <c r="C149" s="35" t="s">
        <v>1947</v>
      </c>
      <c r="D149" s="35" t="s">
        <v>1947</v>
      </c>
      <c r="E149" s="22">
        <v>0</v>
      </c>
      <c r="F149" s="22">
        <v>0</v>
      </c>
      <c r="G149" s="22">
        <v>80.83</v>
      </c>
      <c r="H149" s="22">
        <v>415.83</v>
      </c>
      <c r="I149" s="22">
        <v>-415.83</v>
      </c>
      <c r="J149" s="137"/>
      <c r="K149" s="137"/>
    </row>
    <row r="150" spans="1:11" ht="12.75">
      <c r="A150" s="35" t="s">
        <v>1593</v>
      </c>
      <c r="B150" s="35" t="s">
        <v>1594</v>
      </c>
      <c r="C150" s="35" t="s">
        <v>1947</v>
      </c>
      <c r="D150" s="35" t="s">
        <v>1947</v>
      </c>
      <c r="E150" s="22">
        <v>0</v>
      </c>
      <c r="F150" s="22">
        <v>0</v>
      </c>
      <c r="G150" s="22">
        <v>6.06</v>
      </c>
      <c r="H150" s="22">
        <v>274.83</v>
      </c>
      <c r="I150" s="22">
        <v>-274.83</v>
      </c>
      <c r="J150" s="137"/>
      <c r="K150" s="137"/>
    </row>
    <row r="151" spans="1:11" ht="12.75">
      <c r="A151" s="35" t="s">
        <v>1447</v>
      </c>
      <c r="B151" s="35" t="s">
        <v>1448</v>
      </c>
      <c r="C151" s="35" t="s">
        <v>1947</v>
      </c>
      <c r="D151" s="35" t="s">
        <v>1947</v>
      </c>
      <c r="E151" s="22">
        <v>0</v>
      </c>
      <c r="F151" s="22">
        <v>0</v>
      </c>
      <c r="G151" s="22">
        <v>1822.42</v>
      </c>
      <c r="H151" s="22">
        <v>1822.42</v>
      </c>
      <c r="I151" s="22">
        <v>-1822.42</v>
      </c>
      <c r="J151" s="137"/>
      <c r="K151" s="137"/>
    </row>
    <row r="152" spans="1:11" ht="12.75">
      <c r="A152" s="35" t="s">
        <v>1449</v>
      </c>
      <c r="B152" s="35" t="s">
        <v>1450</v>
      </c>
      <c r="C152" s="35" t="s">
        <v>1947</v>
      </c>
      <c r="D152" s="35" t="s">
        <v>1947</v>
      </c>
      <c r="E152" s="22">
        <v>0</v>
      </c>
      <c r="F152" s="22">
        <v>0</v>
      </c>
      <c r="G152" s="22">
        <v>343.94</v>
      </c>
      <c r="H152" s="22">
        <v>343.94</v>
      </c>
      <c r="I152" s="22">
        <v>-343.94</v>
      </c>
      <c r="J152" s="137"/>
      <c r="K152" s="137"/>
    </row>
    <row r="153" spans="1:11" ht="12.75">
      <c r="A153" s="35" t="s">
        <v>1451</v>
      </c>
      <c r="B153" s="35" t="s">
        <v>1452</v>
      </c>
      <c r="C153" s="35" t="s">
        <v>1947</v>
      </c>
      <c r="D153" s="35" t="s">
        <v>1947</v>
      </c>
      <c r="E153" s="22">
        <v>0</v>
      </c>
      <c r="F153" s="22">
        <v>0</v>
      </c>
      <c r="G153" s="22">
        <v>13.75</v>
      </c>
      <c r="H153" s="22">
        <v>13.75</v>
      </c>
      <c r="I153" s="22">
        <v>-13.75</v>
      </c>
      <c r="J153" s="137"/>
      <c r="K153" s="137"/>
    </row>
    <row r="154" spans="1:11" ht="12.75">
      <c r="A154" s="35" t="s">
        <v>1595</v>
      </c>
      <c r="B154" s="35" t="s">
        <v>1596</v>
      </c>
      <c r="C154" s="35" t="s">
        <v>1947</v>
      </c>
      <c r="D154" s="35" t="s">
        <v>1947</v>
      </c>
      <c r="E154" s="22">
        <v>0</v>
      </c>
      <c r="F154" s="22">
        <v>0</v>
      </c>
      <c r="G154" s="22">
        <v>279.37</v>
      </c>
      <c r="H154" s="22">
        <v>5075.73</v>
      </c>
      <c r="I154" s="22">
        <v>-5075.73</v>
      </c>
      <c r="J154" s="137"/>
      <c r="K154" s="137"/>
    </row>
    <row r="155" spans="1:11" ht="12.75">
      <c r="A155" s="35" t="s">
        <v>1597</v>
      </c>
      <c r="B155" s="35" t="s">
        <v>1598</v>
      </c>
      <c r="C155" s="35" t="s">
        <v>1947</v>
      </c>
      <c r="D155" s="35" t="s">
        <v>1947</v>
      </c>
      <c r="E155" s="22">
        <v>0</v>
      </c>
      <c r="F155" s="22">
        <v>0</v>
      </c>
      <c r="G155" s="22">
        <v>279.37</v>
      </c>
      <c r="H155" s="22">
        <v>5075.73</v>
      </c>
      <c r="I155" s="22">
        <v>-5075.73</v>
      </c>
      <c r="J155" s="137"/>
      <c r="K155" s="137"/>
    </row>
    <row r="156" spans="1:11" ht="12.75">
      <c r="A156" s="35" t="s">
        <v>1599</v>
      </c>
      <c r="B156" s="35" t="s">
        <v>1600</v>
      </c>
      <c r="C156" s="35" t="s">
        <v>1947</v>
      </c>
      <c r="D156" s="35" t="s">
        <v>1947</v>
      </c>
      <c r="E156" s="22">
        <v>0</v>
      </c>
      <c r="F156" s="22">
        <v>0</v>
      </c>
      <c r="G156" s="22">
        <v>6729.88</v>
      </c>
      <c r="H156" s="22">
        <v>29882.51</v>
      </c>
      <c r="I156" s="22">
        <v>-29882.51</v>
      </c>
      <c r="J156" s="137"/>
      <c r="K156" s="137"/>
    </row>
    <row r="157" spans="1:11" ht="12.75">
      <c r="A157" s="35" t="s">
        <v>1601</v>
      </c>
      <c r="B157" s="35" t="s">
        <v>1602</v>
      </c>
      <c r="C157" s="35" t="s">
        <v>1947</v>
      </c>
      <c r="D157" s="35" t="s">
        <v>1947</v>
      </c>
      <c r="E157" s="22">
        <v>0</v>
      </c>
      <c r="F157" s="22">
        <v>0</v>
      </c>
      <c r="G157" s="22">
        <v>885.18</v>
      </c>
      <c r="H157" s="22">
        <v>8375.05</v>
      </c>
      <c r="I157" s="22">
        <v>-8375.05</v>
      </c>
      <c r="J157" s="137"/>
      <c r="K157" s="137"/>
    </row>
    <row r="158" spans="1:11" ht="12.75">
      <c r="A158" s="35" t="s">
        <v>1603</v>
      </c>
      <c r="B158" s="35" t="s">
        <v>1604</v>
      </c>
      <c r="C158" s="35" t="s">
        <v>1947</v>
      </c>
      <c r="D158" s="35" t="s">
        <v>1947</v>
      </c>
      <c r="E158" s="22">
        <v>0</v>
      </c>
      <c r="F158" s="22">
        <v>0</v>
      </c>
      <c r="G158" s="22">
        <v>0</v>
      </c>
      <c r="H158" s="22">
        <v>9661.71</v>
      </c>
      <c r="I158" s="22">
        <v>-9661.71</v>
      </c>
      <c r="J158" s="137"/>
      <c r="K158" s="137"/>
    </row>
    <row r="159" spans="1:11" ht="12.75">
      <c r="A159" s="35" t="s">
        <v>1605</v>
      </c>
      <c r="B159" s="35" t="s">
        <v>1606</v>
      </c>
      <c r="C159" s="35" t="s">
        <v>1947</v>
      </c>
      <c r="D159" s="35" t="s">
        <v>1947</v>
      </c>
      <c r="E159" s="22">
        <v>0</v>
      </c>
      <c r="F159" s="22">
        <v>0</v>
      </c>
      <c r="G159" s="22">
        <v>5844.7</v>
      </c>
      <c r="H159" s="22">
        <v>10865.36</v>
      </c>
      <c r="I159" s="22">
        <v>-10865.36</v>
      </c>
      <c r="J159" s="137"/>
      <c r="K159" s="137"/>
    </row>
    <row r="160" spans="1:11" ht="12.75">
      <c r="A160" s="35" t="s">
        <v>1607</v>
      </c>
      <c r="B160" s="35" t="s">
        <v>1608</v>
      </c>
      <c r="C160" s="35" t="s">
        <v>1947</v>
      </c>
      <c r="D160" s="35" t="s">
        <v>1947</v>
      </c>
      <c r="E160" s="22">
        <v>0</v>
      </c>
      <c r="F160" s="22">
        <v>0</v>
      </c>
      <c r="G160" s="22">
        <v>0</v>
      </c>
      <c r="H160" s="22">
        <v>980.39</v>
      </c>
      <c r="I160" s="22">
        <v>-980.39</v>
      </c>
      <c r="J160" s="137"/>
      <c r="K160" s="137"/>
    </row>
    <row r="161" spans="1:11" ht="12.75">
      <c r="A161" s="35" t="s">
        <v>1609</v>
      </c>
      <c r="B161" s="35" t="s">
        <v>1610</v>
      </c>
      <c r="C161" s="35" t="s">
        <v>1947</v>
      </c>
      <c r="D161" s="35" t="s">
        <v>1947</v>
      </c>
      <c r="E161" s="22">
        <v>0</v>
      </c>
      <c r="F161" s="22">
        <v>0</v>
      </c>
      <c r="G161" s="22">
        <v>2089.85</v>
      </c>
      <c r="H161" s="22">
        <v>32348.68</v>
      </c>
      <c r="I161" s="22">
        <v>-32348.68</v>
      </c>
      <c r="J161" s="137"/>
      <c r="K161" s="137"/>
    </row>
    <row r="162" spans="1:11" ht="12.75">
      <c r="A162" s="35" t="s">
        <v>1611</v>
      </c>
      <c r="B162" s="35" t="s">
        <v>1612</v>
      </c>
      <c r="C162" s="35" t="s">
        <v>1947</v>
      </c>
      <c r="D162" s="35" t="s">
        <v>1947</v>
      </c>
      <c r="E162" s="22">
        <v>0</v>
      </c>
      <c r="F162" s="22">
        <v>0</v>
      </c>
      <c r="G162" s="22">
        <v>10019.83</v>
      </c>
      <c r="H162" s="22">
        <v>103342.18</v>
      </c>
      <c r="I162" s="22">
        <v>-103342.18</v>
      </c>
      <c r="J162" s="137"/>
      <c r="K162" s="137"/>
    </row>
    <row r="163" spans="1:11" ht="12.75">
      <c r="A163" s="35" t="s">
        <v>1613</v>
      </c>
      <c r="B163" s="35" t="s">
        <v>1614</v>
      </c>
      <c r="C163" s="35" t="s">
        <v>1947</v>
      </c>
      <c r="D163" s="35" t="s">
        <v>1947</v>
      </c>
      <c r="E163" s="22">
        <v>0</v>
      </c>
      <c r="F163" s="22">
        <v>0</v>
      </c>
      <c r="G163" s="22">
        <v>9869.12</v>
      </c>
      <c r="H163" s="22">
        <v>102455.29</v>
      </c>
      <c r="I163" s="22">
        <v>-102455.29</v>
      </c>
      <c r="J163" s="137"/>
      <c r="K163" s="137"/>
    </row>
    <row r="164" spans="1:11" ht="12.75">
      <c r="A164" s="35" t="s">
        <v>531</v>
      </c>
      <c r="B164" s="35" t="s">
        <v>532</v>
      </c>
      <c r="C164" s="35" t="s">
        <v>1947</v>
      </c>
      <c r="D164" s="35" t="s">
        <v>1947</v>
      </c>
      <c r="E164" s="22">
        <v>0</v>
      </c>
      <c r="F164" s="22">
        <v>0</v>
      </c>
      <c r="G164" s="22">
        <v>281.9</v>
      </c>
      <c r="H164" s="22">
        <v>1882.74</v>
      </c>
      <c r="I164" s="22">
        <v>-1882.74</v>
      </c>
      <c r="J164" s="137"/>
      <c r="K164" s="137"/>
    </row>
    <row r="165" spans="1:11" ht="12.75">
      <c r="A165" s="35" t="s">
        <v>533</v>
      </c>
      <c r="B165" s="35" t="s">
        <v>534</v>
      </c>
      <c r="C165" s="35" t="s">
        <v>1947</v>
      </c>
      <c r="D165" s="35" t="s">
        <v>1947</v>
      </c>
      <c r="E165" s="22">
        <v>0</v>
      </c>
      <c r="F165" s="22">
        <v>0</v>
      </c>
      <c r="G165" s="22">
        <v>209.89</v>
      </c>
      <c r="H165" s="22">
        <v>1407.35</v>
      </c>
      <c r="I165" s="22">
        <v>-1407.35</v>
      </c>
      <c r="J165" s="137"/>
      <c r="K165" s="137"/>
    </row>
    <row r="166" spans="1:11" ht="12.75">
      <c r="A166" s="35" t="s">
        <v>535</v>
      </c>
      <c r="B166" s="35" t="s">
        <v>536</v>
      </c>
      <c r="C166" s="35" t="s">
        <v>1947</v>
      </c>
      <c r="D166" s="35" t="s">
        <v>1947</v>
      </c>
      <c r="E166" s="22">
        <v>0</v>
      </c>
      <c r="F166" s="22">
        <v>0</v>
      </c>
      <c r="G166" s="22">
        <v>1179.67</v>
      </c>
      <c r="H166" s="22">
        <v>8373.46</v>
      </c>
      <c r="I166" s="22">
        <v>-8373.46</v>
      </c>
      <c r="J166" s="137"/>
      <c r="K166" s="137"/>
    </row>
    <row r="167" spans="1:11" ht="12.75">
      <c r="A167" s="35" t="s">
        <v>537</v>
      </c>
      <c r="B167" s="35" t="s">
        <v>538</v>
      </c>
      <c r="C167" s="35" t="s">
        <v>1947</v>
      </c>
      <c r="D167" s="35" t="s">
        <v>1947</v>
      </c>
      <c r="E167" s="22">
        <v>0</v>
      </c>
      <c r="F167" s="22">
        <v>0</v>
      </c>
      <c r="G167" s="22">
        <v>0.78</v>
      </c>
      <c r="H167" s="22">
        <v>761.66</v>
      </c>
      <c r="I167" s="22">
        <v>-761.66</v>
      </c>
      <c r="J167" s="137"/>
      <c r="K167" s="137"/>
    </row>
    <row r="168" spans="1:11" ht="12.75">
      <c r="A168" s="35" t="s">
        <v>539</v>
      </c>
      <c r="B168" s="35" t="s">
        <v>540</v>
      </c>
      <c r="C168" s="35" t="s">
        <v>1947</v>
      </c>
      <c r="D168" s="35" t="s">
        <v>1947</v>
      </c>
      <c r="E168" s="22">
        <v>0</v>
      </c>
      <c r="F168" s="22">
        <v>0</v>
      </c>
      <c r="G168" s="22">
        <v>1.27</v>
      </c>
      <c r="H168" s="22">
        <v>1435.4</v>
      </c>
      <c r="I168" s="22">
        <v>-1435.4</v>
      </c>
      <c r="J168" s="137"/>
      <c r="K168" s="137"/>
    </row>
    <row r="169" spans="1:11" ht="12.75">
      <c r="A169" s="35" t="s">
        <v>541</v>
      </c>
      <c r="B169" s="35" t="s">
        <v>542</v>
      </c>
      <c r="C169" s="35" t="s">
        <v>1947</v>
      </c>
      <c r="D169" s="35" t="s">
        <v>1947</v>
      </c>
      <c r="E169" s="22">
        <v>0</v>
      </c>
      <c r="F169" s="22">
        <v>0</v>
      </c>
      <c r="G169" s="22">
        <v>1.93</v>
      </c>
      <c r="H169" s="22">
        <v>11.4</v>
      </c>
      <c r="I169" s="22">
        <v>-11.4</v>
      </c>
      <c r="J169" s="137"/>
      <c r="K169" s="137"/>
    </row>
    <row r="170" spans="1:11" ht="12.75">
      <c r="A170" s="35" t="s">
        <v>543</v>
      </c>
      <c r="B170" s="35" t="s">
        <v>544</v>
      </c>
      <c r="C170" s="35" t="s">
        <v>1947</v>
      </c>
      <c r="D170" s="35" t="s">
        <v>1947</v>
      </c>
      <c r="E170" s="22">
        <v>0</v>
      </c>
      <c r="F170" s="22">
        <v>0</v>
      </c>
      <c r="G170" s="22">
        <v>71.57</v>
      </c>
      <c r="H170" s="22">
        <v>1052.06</v>
      </c>
      <c r="I170" s="22">
        <v>-1052.06</v>
      </c>
      <c r="J170" s="137"/>
      <c r="K170" s="137"/>
    </row>
    <row r="171" spans="1:11" ht="12.75">
      <c r="A171" s="35" t="s">
        <v>545</v>
      </c>
      <c r="B171" s="35" t="s">
        <v>546</v>
      </c>
      <c r="C171" s="35" t="s">
        <v>1947</v>
      </c>
      <c r="D171" s="35" t="s">
        <v>1947</v>
      </c>
      <c r="E171" s="22">
        <v>0</v>
      </c>
      <c r="F171" s="22">
        <v>0</v>
      </c>
      <c r="G171" s="22">
        <v>2006.03</v>
      </c>
      <c r="H171" s="22">
        <v>23067.28</v>
      </c>
      <c r="I171" s="22">
        <v>-23067.28</v>
      </c>
      <c r="J171" s="137"/>
      <c r="K171" s="137"/>
    </row>
    <row r="172" spans="1:11" ht="12.75">
      <c r="A172" s="35" t="s">
        <v>1453</v>
      </c>
      <c r="B172" s="35" t="s">
        <v>1454</v>
      </c>
      <c r="C172" s="35" t="s">
        <v>1947</v>
      </c>
      <c r="D172" s="35" t="s">
        <v>1947</v>
      </c>
      <c r="E172" s="22">
        <v>0</v>
      </c>
      <c r="F172" s="22">
        <v>0</v>
      </c>
      <c r="G172" s="22">
        <v>399.1</v>
      </c>
      <c r="H172" s="22">
        <v>1080.99</v>
      </c>
      <c r="I172" s="22">
        <v>-1080.99</v>
      </c>
      <c r="J172" s="137"/>
      <c r="K172" s="137"/>
    </row>
    <row r="173" spans="1:11" ht="12.75">
      <c r="A173" s="35" t="s">
        <v>547</v>
      </c>
      <c r="B173" s="35" t="s">
        <v>548</v>
      </c>
      <c r="C173" s="35" t="s">
        <v>1947</v>
      </c>
      <c r="D173" s="35" t="s">
        <v>1947</v>
      </c>
      <c r="E173" s="22">
        <v>0</v>
      </c>
      <c r="F173" s="22">
        <v>0</v>
      </c>
      <c r="G173" s="22">
        <v>1030.4</v>
      </c>
      <c r="H173" s="22">
        <v>10888.29</v>
      </c>
      <c r="I173" s="22">
        <v>-10888.29</v>
      </c>
      <c r="J173" s="137"/>
      <c r="K173" s="137"/>
    </row>
    <row r="174" spans="1:11" ht="12.75">
      <c r="A174" s="35" t="s">
        <v>549</v>
      </c>
      <c r="B174" s="35" t="s">
        <v>550</v>
      </c>
      <c r="C174" s="35" t="s">
        <v>1947</v>
      </c>
      <c r="D174" s="35" t="s">
        <v>1947</v>
      </c>
      <c r="E174" s="22">
        <v>0</v>
      </c>
      <c r="F174" s="22">
        <v>0</v>
      </c>
      <c r="G174" s="22">
        <v>1543.12</v>
      </c>
      <c r="H174" s="22">
        <v>13974.35</v>
      </c>
      <c r="I174" s="22">
        <v>-13974.35</v>
      </c>
      <c r="J174" s="137"/>
      <c r="K174" s="137"/>
    </row>
    <row r="175" spans="1:11" ht="12.75">
      <c r="A175" s="35" t="s">
        <v>551</v>
      </c>
      <c r="B175" s="35" t="s">
        <v>552</v>
      </c>
      <c r="C175" s="35" t="s">
        <v>1947</v>
      </c>
      <c r="D175" s="35" t="s">
        <v>1947</v>
      </c>
      <c r="E175" s="22">
        <v>0</v>
      </c>
      <c r="F175" s="22">
        <v>0</v>
      </c>
      <c r="G175" s="22">
        <v>878.05</v>
      </c>
      <c r="H175" s="22">
        <v>20215.09</v>
      </c>
      <c r="I175" s="22">
        <v>-20215.09</v>
      </c>
      <c r="J175" s="137"/>
      <c r="K175" s="137"/>
    </row>
    <row r="176" spans="1:11" ht="12.75">
      <c r="A176" s="35" t="s">
        <v>553</v>
      </c>
      <c r="B176" s="35" t="s">
        <v>554</v>
      </c>
      <c r="C176" s="35" t="s">
        <v>1947</v>
      </c>
      <c r="D176" s="35" t="s">
        <v>1947</v>
      </c>
      <c r="E176" s="22">
        <v>0</v>
      </c>
      <c r="F176" s="22">
        <v>0</v>
      </c>
      <c r="G176" s="22">
        <v>995.2</v>
      </c>
      <c r="H176" s="22">
        <v>11565.75</v>
      </c>
      <c r="I176" s="22">
        <v>-11565.75</v>
      </c>
      <c r="J176" s="137"/>
      <c r="K176" s="137"/>
    </row>
    <row r="177" spans="1:11" ht="12.75">
      <c r="A177" s="35" t="s">
        <v>555</v>
      </c>
      <c r="B177" s="35" t="s">
        <v>556</v>
      </c>
      <c r="C177" s="35" t="s">
        <v>1947</v>
      </c>
      <c r="D177" s="35" t="s">
        <v>1947</v>
      </c>
      <c r="E177" s="22">
        <v>0</v>
      </c>
      <c r="F177" s="22">
        <v>0</v>
      </c>
      <c r="G177" s="22">
        <v>1.08</v>
      </c>
      <c r="H177" s="22">
        <v>178.09</v>
      </c>
      <c r="I177" s="22">
        <v>-178.09</v>
      </c>
      <c r="J177" s="137"/>
      <c r="K177" s="137"/>
    </row>
    <row r="178" spans="1:11" ht="12.75">
      <c r="A178" s="35" t="s">
        <v>557</v>
      </c>
      <c r="B178" s="35" t="s">
        <v>558</v>
      </c>
      <c r="C178" s="35" t="s">
        <v>1947</v>
      </c>
      <c r="D178" s="35" t="s">
        <v>1947</v>
      </c>
      <c r="E178" s="22">
        <v>0</v>
      </c>
      <c r="F178" s="22">
        <v>0</v>
      </c>
      <c r="G178" s="22">
        <v>867.78</v>
      </c>
      <c r="H178" s="22">
        <v>3648.17</v>
      </c>
      <c r="I178" s="22">
        <v>-3648.17</v>
      </c>
      <c r="J178" s="137"/>
      <c r="K178" s="137"/>
    </row>
    <row r="179" spans="1:11" ht="12.75">
      <c r="A179" s="35" t="s">
        <v>559</v>
      </c>
      <c r="B179" s="35" t="s">
        <v>560</v>
      </c>
      <c r="C179" s="35" t="s">
        <v>1947</v>
      </c>
      <c r="D179" s="35" t="s">
        <v>1947</v>
      </c>
      <c r="E179" s="22">
        <v>0</v>
      </c>
      <c r="F179" s="22">
        <v>0</v>
      </c>
      <c r="G179" s="22">
        <v>401.35</v>
      </c>
      <c r="H179" s="22">
        <v>2913.21</v>
      </c>
      <c r="I179" s="22">
        <v>-2913.21</v>
      </c>
      <c r="J179" s="137"/>
      <c r="K179" s="137"/>
    </row>
    <row r="180" spans="1:11" ht="12.75">
      <c r="A180" s="35" t="s">
        <v>561</v>
      </c>
      <c r="B180" s="35" t="s">
        <v>562</v>
      </c>
      <c r="C180" s="35" t="s">
        <v>1947</v>
      </c>
      <c r="D180" s="35" t="s">
        <v>1947</v>
      </c>
      <c r="E180" s="22">
        <v>0</v>
      </c>
      <c r="F180" s="22">
        <v>0</v>
      </c>
      <c r="G180" s="22">
        <v>9.84</v>
      </c>
      <c r="H180" s="22">
        <v>81.16</v>
      </c>
      <c r="I180" s="22">
        <v>-81.16</v>
      </c>
      <c r="J180" s="137"/>
      <c r="K180" s="137"/>
    </row>
    <row r="181" spans="1:11" ht="12.75">
      <c r="A181" s="35" t="s">
        <v>563</v>
      </c>
      <c r="B181" s="35" t="s">
        <v>550</v>
      </c>
      <c r="C181" s="35" t="s">
        <v>1947</v>
      </c>
      <c r="D181" s="35" t="s">
        <v>1947</v>
      </c>
      <c r="E181" s="22">
        <v>0</v>
      </c>
      <c r="F181" s="22">
        <v>0</v>
      </c>
      <c r="G181" s="22">
        <v>7.75</v>
      </c>
      <c r="H181" s="22">
        <v>69.21</v>
      </c>
      <c r="I181" s="22">
        <v>-69.21</v>
      </c>
      <c r="J181" s="137"/>
      <c r="K181" s="137"/>
    </row>
    <row r="182" spans="1:11" ht="12.75">
      <c r="A182" s="35" t="s">
        <v>1154</v>
      </c>
      <c r="B182" s="35" t="s">
        <v>1155</v>
      </c>
      <c r="C182" s="35" t="s">
        <v>1947</v>
      </c>
      <c r="D182" s="35" t="s">
        <v>1947</v>
      </c>
      <c r="E182" s="22">
        <v>0</v>
      </c>
      <c r="F182" s="22">
        <v>0</v>
      </c>
      <c r="G182" s="22">
        <v>2.09</v>
      </c>
      <c r="H182" s="22">
        <v>11.95</v>
      </c>
      <c r="I182" s="22">
        <v>-11.95</v>
      </c>
      <c r="J182" s="137"/>
      <c r="K182" s="137"/>
    </row>
    <row r="183" spans="1:11" ht="12.75">
      <c r="A183" s="35" t="s">
        <v>1156</v>
      </c>
      <c r="B183" s="35" t="s">
        <v>1157</v>
      </c>
      <c r="C183" s="35" t="s">
        <v>1947</v>
      </c>
      <c r="D183" s="35" t="s">
        <v>1947</v>
      </c>
      <c r="E183" s="22">
        <v>0</v>
      </c>
      <c r="F183" s="22">
        <v>0</v>
      </c>
      <c r="G183" s="22">
        <v>140.87</v>
      </c>
      <c r="H183" s="22">
        <v>805.73</v>
      </c>
      <c r="I183" s="22">
        <v>-805.73</v>
      </c>
      <c r="J183" s="137"/>
      <c r="K183" s="137"/>
    </row>
    <row r="184" spans="1:11" ht="12.75">
      <c r="A184" s="35" t="s">
        <v>1158</v>
      </c>
      <c r="B184" s="35" t="s">
        <v>1159</v>
      </c>
      <c r="C184" s="35" t="s">
        <v>1947</v>
      </c>
      <c r="D184" s="35" t="s">
        <v>1947</v>
      </c>
      <c r="E184" s="22">
        <v>0</v>
      </c>
      <c r="F184" s="22">
        <v>0</v>
      </c>
      <c r="G184" s="22">
        <v>67758.2</v>
      </c>
      <c r="H184" s="22">
        <v>383727.8</v>
      </c>
      <c r="I184" s="22">
        <v>-383727.8</v>
      </c>
      <c r="J184" s="137"/>
      <c r="K184" s="137"/>
    </row>
    <row r="185" spans="1:11" ht="12.75">
      <c r="A185" s="35" t="s">
        <v>1160</v>
      </c>
      <c r="B185" s="35" t="s">
        <v>1161</v>
      </c>
      <c r="C185" s="35" t="s">
        <v>1947</v>
      </c>
      <c r="D185" s="35" t="s">
        <v>1947</v>
      </c>
      <c r="E185" s="22">
        <v>0</v>
      </c>
      <c r="F185" s="22">
        <v>0</v>
      </c>
      <c r="G185" s="22">
        <v>30463.08</v>
      </c>
      <c r="H185" s="22">
        <v>194426.56</v>
      </c>
      <c r="I185" s="22">
        <v>-194426.56</v>
      </c>
      <c r="J185" s="137"/>
      <c r="K185" s="137"/>
    </row>
    <row r="186" spans="1:11" ht="12.75">
      <c r="A186" s="35" t="s">
        <v>1162</v>
      </c>
      <c r="B186" s="35" t="s">
        <v>1163</v>
      </c>
      <c r="C186" s="35" t="s">
        <v>1947</v>
      </c>
      <c r="D186" s="35" t="s">
        <v>1947</v>
      </c>
      <c r="E186" s="22">
        <v>0</v>
      </c>
      <c r="F186" s="22">
        <v>0</v>
      </c>
      <c r="G186" s="22">
        <v>207.81</v>
      </c>
      <c r="H186" s="22">
        <v>1239.46</v>
      </c>
      <c r="I186" s="22">
        <v>-1239.46</v>
      </c>
      <c r="J186" s="137"/>
      <c r="K186" s="137"/>
    </row>
    <row r="187" spans="1:11" ht="12.75">
      <c r="A187" s="35" t="s">
        <v>1164</v>
      </c>
      <c r="B187" s="35" t="s">
        <v>1165</v>
      </c>
      <c r="C187" s="35" t="s">
        <v>1947</v>
      </c>
      <c r="D187" s="35" t="s">
        <v>1947</v>
      </c>
      <c r="E187" s="22">
        <v>0</v>
      </c>
      <c r="F187" s="22">
        <v>0</v>
      </c>
      <c r="G187" s="22">
        <v>420.1</v>
      </c>
      <c r="H187" s="22">
        <v>2494.54</v>
      </c>
      <c r="I187" s="22">
        <v>-2494.54</v>
      </c>
      <c r="J187" s="137"/>
      <c r="K187" s="137"/>
    </row>
    <row r="188" spans="1:11" ht="12.75">
      <c r="A188" s="35" t="s">
        <v>1166</v>
      </c>
      <c r="B188" s="35" t="s">
        <v>1167</v>
      </c>
      <c r="C188" s="35" t="s">
        <v>1947</v>
      </c>
      <c r="D188" s="35" t="s">
        <v>1947</v>
      </c>
      <c r="E188" s="22">
        <v>0</v>
      </c>
      <c r="F188" s="22">
        <v>0</v>
      </c>
      <c r="G188" s="22">
        <v>20207.82</v>
      </c>
      <c r="H188" s="22">
        <v>60001.83</v>
      </c>
      <c r="I188" s="22">
        <v>-60001.83</v>
      </c>
      <c r="J188" s="137"/>
      <c r="K188" s="137"/>
    </row>
    <row r="189" spans="1:11" ht="12.75">
      <c r="A189" s="35" t="s">
        <v>1168</v>
      </c>
      <c r="B189" s="35" t="s">
        <v>1169</v>
      </c>
      <c r="C189" s="35" t="s">
        <v>1947</v>
      </c>
      <c r="D189" s="35" t="s">
        <v>1947</v>
      </c>
      <c r="E189" s="22">
        <v>0</v>
      </c>
      <c r="F189" s="22">
        <v>0</v>
      </c>
      <c r="G189" s="22">
        <v>3.07</v>
      </c>
      <c r="H189" s="22">
        <v>20.49</v>
      </c>
      <c r="I189" s="22">
        <v>-20.49</v>
      </c>
      <c r="J189" s="137"/>
      <c r="K189" s="137"/>
    </row>
    <row r="190" spans="1:11" ht="12.75">
      <c r="A190" s="35" t="s">
        <v>1170</v>
      </c>
      <c r="B190" s="35" t="s">
        <v>1171</v>
      </c>
      <c r="C190" s="35" t="s">
        <v>1947</v>
      </c>
      <c r="D190" s="35" t="s">
        <v>1947</v>
      </c>
      <c r="E190" s="22">
        <v>0</v>
      </c>
      <c r="F190" s="22">
        <v>0</v>
      </c>
      <c r="G190" s="22">
        <v>0.13</v>
      </c>
      <c r="H190" s="22">
        <v>0.86</v>
      </c>
      <c r="I190" s="22">
        <v>-0.86</v>
      </c>
      <c r="J190" s="137"/>
      <c r="K190" s="137"/>
    </row>
    <row r="191" spans="1:11" ht="12.75">
      <c r="A191" s="35" t="s">
        <v>1172</v>
      </c>
      <c r="B191" s="35" t="s">
        <v>1173</v>
      </c>
      <c r="C191" s="35" t="s">
        <v>1947</v>
      </c>
      <c r="D191" s="35" t="s">
        <v>1947</v>
      </c>
      <c r="E191" s="22">
        <v>0</v>
      </c>
      <c r="F191" s="22">
        <v>0</v>
      </c>
      <c r="G191" s="22">
        <v>273.34</v>
      </c>
      <c r="H191" s="22">
        <v>3499.19</v>
      </c>
      <c r="I191" s="22">
        <v>-3499.19</v>
      </c>
      <c r="J191" s="137"/>
      <c r="K191" s="137"/>
    </row>
    <row r="192" spans="1:11" ht="12.75">
      <c r="A192" s="35" t="s">
        <v>1174</v>
      </c>
      <c r="B192" s="35" t="s">
        <v>1175</v>
      </c>
      <c r="C192" s="35" t="s">
        <v>1947</v>
      </c>
      <c r="D192" s="35" t="s">
        <v>1947</v>
      </c>
      <c r="E192" s="22">
        <v>0</v>
      </c>
      <c r="F192" s="22">
        <v>0</v>
      </c>
      <c r="G192" s="22">
        <v>0</v>
      </c>
      <c r="H192" s="22">
        <v>160.92</v>
      </c>
      <c r="I192" s="22">
        <v>-160.92</v>
      </c>
      <c r="J192" s="137"/>
      <c r="K192" s="137"/>
    </row>
    <row r="193" spans="1:11" ht="12.75">
      <c r="A193" s="35" t="s">
        <v>1176</v>
      </c>
      <c r="B193" s="35" t="s">
        <v>1177</v>
      </c>
      <c r="C193" s="35" t="s">
        <v>1947</v>
      </c>
      <c r="D193" s="35" t="s">
        <v>1947</v>
      </c>
      <c r="E193" s="22">
        <v>0</v>
      </c>
      <c r="F193" s="22">
        <v>0</v>
      </c>
      <c r="G193" s="22">
        <v>0.43</v>
      </c>
      <c r="H193" s="22">
        <v>3.09</v>
      </c>
      <c r="I193" s="22">
        <v>-3.09</v>
      </c>
      <c r="J193" s="137"/>
      <c r="K193" s="137"/>
    </row>
    <row r="194" spans="1:11" ht="12.75">
      <c r="A194" s="35" t="s">
        <v>1178</v>
      </c>
      <c r="B194" s="35" t="s">
        <v>885</v>
      </c>
      <c r="C194" s="35" t="s">
        <v>1947</v>
      </c>
      <c r="D194" s="35" t="s">
        <v>1947</v>
      </c>
      <c r="E194" s="22">
        <v>0</v>
      </c>
      <c r="F194" s="22">
        <v>0</v>
      </c>
      <c r="G194" s="22">
        <v>5268.46</v>
      </c>
      <c r="H194" s="22">
        <v>35697.74</v>
      </c>
      <c r="I194" s="22">
        <v>-35697.74</v>
      </c>
      <c r="J194" s="137"/>
      <c r="K194" s="137"/>
    </row>
    <row r="195" spans="1:11" ht="12.75">
      <c r="A195" s="35" t="s">
        <v>886</v>
      </c>
      <c r="B195" s="35" t="s">
        <v>887</v>
      </c>
      <c r="C195" s="35" t="s">
        <v>1947</v>
      </c>
      <c r="D195" s="35" t="s">
        <v>1947</v>
      </c>
      <c r="E195" s="22">
        <v>0</v>
      </c>
      <c r="F195" s="22">
        <v>0</v>
      </c>
      <c r="G195" s="22">
        <v>1548.97</v>
      </c>
      <c r="H195" s="22">
        <v>10495.43</v>
      </c>
      <c r="I195" s="22">
        <v>-10495.43</v>
      </c>
      <c r="J195" s="137"/>
      <c r="K195" s="137"/>
    </row>
    <row r="196" spans="1:11" ht="12.75">
      <c r="A196" s="35" t="s">
        <v>888</v>
      </c>
      <c r="B196" s="35" t="s">
        <v>889</v>
      </c>
      <c r="C196" s="35" t="s">
        <v>1947</v>
      </c>
      <c r="D196" s="35" t="s">
        <v>1947</v>
      </c>
      <c r="E196" s="22">
        <v>0</v>
      </c>
      <c r="F196" s="22">
        <v>0</v>
      </c>
      <c r="G196" s="22">
        <v>6027.99</v>
      </c>
      <c r="H196" s="22">
        <v>40844.15</v>
      </c>
      <c r="I196" s="22">
        <v>-40844.15</v>
      </c>
      <c r="J196" s="137"/>
      <c r="K196" s="137"/>
    </row>
    <row r="197" spans="1:11" ht="12.75">
      <c r="A197" s="35" t="s">
        <v>890</v>
      </c>
      <c r="B197" s="35" t="s">
        <v>891</v>
      </c>
      <c r="C197" s="35" t="s">
        <v>1947</v>
      </c>
      <c r="D197" s="35" t="s">
        <v>1947</v>
      </c>
      <c r="E197" s="22">
        <v>0</v>
      </c>
      <c r="F197" s="22">
        <v>0</v>
      </c>
      <c r="G197" s="22">
        <v>2794.58</v>
      </c>
      <c r="H197" s="22">
        <v>19733.07</v>
      </c>
      <c r="I197" s="22">
        <v>-19733.07</v>
      </c>
      <c r="J197" s="137"/>
      <c r="K197" s="137"/>
    </row>
    <row r="198" spans="1:11" ht="12.75">
      <c r="A198" s="35" t="s">
        <v>892</v>
      </c>
      <c r="B198" s="35" t="s">
        <v>893</v>
      </c>
      <c r="C198" s="35" t="s">
        <v>1947</v>
      </c>
      <c r="D198" s="35" t="s">
        <v>1947</v>
      </c>
      <c r="E198" s="22">
        <v>0</v>
      </c>
      <c r="F198" s="22">
        <v>0</v>
      </c>
      <c r="G198" s="22">
        <v>43.72</v>
      </c>
      <c r="H198" s="22">
        <v>10067.67</v>
      </c>
      <c r="I198" s="22">
        <v>-10067.67</v>
      </c>
      <c r="J198" s="137"/>
      <c r="K198" s="137"/>
    </row>
    <row r="199" spans="1:11" ht="12.75">
      <c r="A199" s="35" t="s">
        <v>1615</v>
      </c>
      <c r="B199" s="35" t="s">
        <v>1616</v>
      </c>
      <c r="C199" s="35" t="s">
        <v>1947</v>
      </c>
      <c r="D199" s="35" t="s">
        <v>1947</v>
      </c>
      <c r="E199" s="22">
        <v>0</v>
      </c>
      <c r="F199" s="22">
        <v>0</v>
      </c>
      <c r="G199" s="22">
        <v>498.7</v>
      </c>
      <c r="H199" s="22">
        <v>3305.02</v>
      </c>
      <c r="I199" s="22">
        <v>-3305.02</v>
      </c>
      <c r="J199" s="137"/>
      <c r="K199" s="137"/>
    </row>
    <row r="200" spans="1:11" ht="12.75">
      <c r="A200" s="35" t="s">
        <v>1090</v>
      </c>
      <c r="B200" s="35" t="s">
        <v>1091</v>
      </c>
      <c r="C200" s="35" t="s">
        <v>1947</v>
      </c>
      <c r="D200" s="35" t="s">
        <v>1947</v>
      </c>
      <c r="E200" s="22">
        <v>0</v>
      </c>
      <c r="F200" s="22">
        <v>0</v>
      </c>
      <c r="G200" s="22">
        <v>0</v>
      </c>
      <c r="H200" s="22">
        <v>1737.78</v>
      </c>
      <c r="I200" s="22">
        <v>-1737.78</v>
      </c>
      <c r="J200" s="137"/>
      <c r="K200" s="137"/>
    </row>
    <row r="201" spans="1:11" ht="12.75">
      <c r="A201" s="35" t="s">
        <v>1617</v>
      </c>
      <c r="B201" s="35" t="s">
        <v>1618</v>
      </c>
      <c r="C201" s="35" t="s">
        <v>1947</v>
      </c>
      <c r="D201" s="35" t="s">
        <v>1947</v>
      </c>
      <c r="E201" s="22">
        <v>0</v>
      </c>
      <c r="F201" s="22">
        <v>0</v>
      </c>
      <c r="G201" s="22">
        <v>435260.39</v>
      </c>
      <c r="H201" s="22">
        <v>976546.14</v>
      </c>
      <c r="I201" s="22">
        <v>-976546.14</v>
      </c>
      <c r="J201" s="137"/>
      <c r="K201" s="137"/>
    </row>
    <row r="202" spans="1:11" ht="12.75">
      <c r="A202" s="35" t="s">
        <v>1619</v>
      </c>
      <c r="B202" s="35" t="s">
        <v>1620</v>
      </c>
      <c r="C202" s="35" t="s">
        <v>1947</v>
      </c>
      <c r="D202" s="35" t="s">
        <v>1947</v>
      </c>
      <c r="E202" s="22">
        <v>0</v>
      </c>
      <c r="F202" s="22">
        <v>0</v>
      </c>
      <c r="G202" s="22">
        <v>1358.68</v>
      </c>
      <c r="H202" s="22">
        <v>10662.02</v>
      </c>
      <c r="I202" s="22">
        <v>-10662.02</v>
      </c>
      <c r="J202" s="137"/>
      <c r="K202" s="137"/>
    </row>
    <row r="203" spans="1:11" ht="12.75">
      <c r="A203" s="35" t="s">
        <v>1621</v>
      </c>
      <c r="B203" s="35" t="s">
        <v>1622</v>
      </c>
      <c r="C203" s="35" t="s">
        <v>1947</v>
      </c>
      <c r="D203" s="35" t="s">
        <v>1947</v>
      </c>
      <c r="E203" s="22">
        <v>0</v>
      </c>
      <c r="F203" s="22">
        <v>0</v>
      </c>
      <c r="G203" s="22">
        <v>164.32</v>
      </c>
      <c r="H203" s="22">
        <v>3003.79</v>
      </c>
      <c r="I203" s="22">
        <v>-3003.79</v>
      </c>
      <c r="J203" s="137"/>
      <c r="K203" s="137"/>
    </row>
    <row r="204" spans="1:11" ht="12.75">
      <c r="A204" s="35" t="s">
        <v>1623</v>
      </c>
      <c r="B204" s="35" t="s">
        <v>1624</v>
      </c>
      <c r="C204" s="35" t="s">
        <v>1947</v>
      </c>
      <c r="D204" s="35" t="s">
        <v>1947</v>
      </c>
      <c r="E204" s="22">
        <v>0</v>
      </c>
      <c r="F204" s="22">
        <v>0</v>
      </c>
      <c r="G204" s="22">
        <v>1194.36</v>
      </c>
      <c r="H204" s="22">
        <v>7658.23</v>
      </c>
      <c r="I204" s="22">
        <v>-7658.23</v>
      </c>
      <c r="J204" s="137"/>
      <c r="K204" s="137"/>
    </row>
    <row r="205" spans="1:11" ht="12.75">
      <c r="A205" s="35" t="s">
        <v>1625</v>
      </c>
      <c r="B205" s="35" t="s">
        <v>1626</v>
      </c>
      <c r="C205" s="35" t="s">
        <v>1947</v>
      </c>
      <c r="D205" s="35" t="s">
        <v>1947</v>
      </c>
      <c r="E205" s="22">
        <v>0</v>
      </c>
      <c r="F205" s="22">
        <v>0</v>
      </c>
      <c r="G205" s="22">
        <v>420584.17</v>
      </c>
      <c r="H205" s="22">
        <v>877955.48</v>
      </c>
      <c r="I205" s="22">
        <v>-877955.48</v>
      </c>
      <c r="J205" s="137"/>
      <c r="K205" s="137"/>
    </row>
    <row r="206" spans="1:11" ht="12.75">
      <c r="A206" s="35" t="s">
        <v>1627</v>
      </c>
      <c r="B206" s="35" t="s">
        <v>1628</v>
      </c>
      <c r="C206" s="35" t="s">
        <v>1947</v>
      </c>
      <c r="D206" s="35" t="s">
        <v>1947</v>
      </c>
      <c r="E206" s="22">
        <v>0</v>
      </c>
      <c r="F206" s="22">
        <v>0</v>
      </c>
      <c r="G206" s="22">
        <v>128.44</v>
      </c>
      <c r="H206" s="22">
        <v>856.68</v>
      </c>
      <c r="I206" s="22">
        <v>-856.68</v>
      </c>
      <c r="J206" s="137"/>
      <c r="K206" s="137"/>
    </row>
    <row r="207" spans="1:11" ht="12.75">
      <c r="A207" s="35" t="s">
        <v>1629</v>
      </c>
      <c r="B207" s="35" t="s">
        <v>1630</v>
      </c>
      <c r="C207" s="35" t="s">
        <v>1947</v>
      </c>
      <c r="D207" s="35" t="s">
        <v>1947</v>
      </c>
      <c r="E207" s="22">
        <v>0</v>
      </c>
      <c r="F207" s="22">
        <v>0</v>
      </c>
      <c r="G207" s="22">
        <v>0.3</v>
      </c>
      <c r="H207" s="22">
        <v>857.9</v>
      </c>
      <c r="I207" s="22">
        <v>-857.9</v>
      </c>
      <c r="J207" s="137"/>
      <c r="K207" s="137"/>
    </row>
    <row r="208" spans="1:11" ht="12.75">
      <c r="A208" s="35" t="s">
        <v>1631</v>
      </c>
      <c r="B208" s="35" t="s">
        <v>1632</v>
      </c>
      <c r="C208" s="35" t="s">
        <v>1947</v>
      </c>
      <c r="D208" s="35" t="s">
        <v>1947</v>
      </c>
      <c r="E208" s="22">
        <v>0</v>
      </c>
      <c r="F208" s="22">
        <v>0</v>
      </c>
      <c r="G208" s="22">
        <v>27.83</v>
      </c>
      <c r="H208" s="22">
        <v>159.49</v>
      </c>
      <c r="I208" s="22">
        <v>-159.49</v>
      </c>
      <c r="J208" s="137"/>
      <c r="K208" s="137"/>
    </row>
    <row r="209" spans="1:11" ht="12.75">
      <c r="A209" s="35" t="s">
        <v>1633</v>
      </c>
      <c r="B209" s="35" t="s">
        <v>1634</v>
      </c>
      <c r="C209" s="35" t="s">
        <v>1947</v>
      </c>
      <c r="D209" s="35" t="s">
        <v>1947</v>
      </c>
      <c r="E209" s="22">
        <v>0</v>
      </c>
      <c r="F209" s="22">
        <v>0</v>
      </c>
      <c r="G209" s="22">
        <v>0</v>
      </c>
      <c r="H209" s="22">
        <v>6395.63</v>
      </c>
      <c r="I209" s="22">
        <v>-6395.63</v>
      </c>
      <c r="J209" s="137"/>
      <c r="K209" s="137"/>
    </row>
    <row r="210" spans="1:11" ht="12.75">
      <c r="A210" s="35" t="s">
        <v>1635</v>
      </c>
      <c r="B210" s="35" t="s">
        <v>1636</v>
      </c>
      <c r="C210" s="35" t="s">
        <v>1947</v>
      </c>
      <c r="D210" s="35" t="s">
        <v>1947</v>
      </c>
      <c r="E210" s="22">
        <v>0</v>
      </c>
      <c r="F210" s="22">
        <v>0</v>
      </c>
      <c r="G210" s="22">
        <v>0</v>
      </c>
      <c r="H210" s="22">
        <v>343.83</v>
      </c>
      <c r="I210" s="22">
        <v>-343.83</v>
      </c>
      <c r="J210" s="137"/>
      <c r="K210" s="137"/>
    </row>
    <row r="211" spans="1:11" ht="12.75">
      <c r="A211" s="35" t="s">
        <v>1637</v>
      </c>
      <c r="B211" s="35" t="s">
        <v>1638</v>
      </c>
      <c r="C211" s="35" t="s">
        <v>1947</v>
      </c>
      <c r="D211" s="35" t="s">
        <v>1947</v>
      </c>
      <c r="E211" s="22">
        <v>0</v>
      </c>
      <c r="F211" s="22">
        <v>0</v>
      </c>
      <c r="G211" s="22">
        <v>0</v>
      </c>
      <c r="H211" s="22">
        <v>708.31</v>
      </c>
      <c r="I211" s="22">
        <v>-708.31</v>
      </c>
      <c r="J211" s="137"/>
      <c r="K211" s="137"/>
    </row>
    <row r="212" spans="1:11" ht="12.75">
      <c r="A212" s="35" t="s">
        <v>1639</v>
      </c>
      <c r="B212" s="35" t="s">
        <v>1640</v>
      </c>
      <c r="C212" s="35" t="s">
        <v>1947</v>
      </c>
      <c r="D212" s="35" t="s">
        <v>1947</v>
      </c>
      <c r="E212" s="22">
        <v>0</v>
      </c>
      <c r="F212" s="22">
        <v>0</v>
      </c>
      <c r="G212" s="22">
        <v>918.11</v>
      </c>
      <c r="H212" s="22">
        <v>11237.06</v>
      </c>
      <c r="I212" s="22">
        <v>-11237.06</v>
      </c>
      <c r="J212" s="137"/>
      <c r="K212" s="137"/>
    </row>
    <row r="213" spans="1:11" ht="12.75">
      <c r="A213" s="35" t="s">
        <v>1641</v>
      </c>
      <c r="B213" s="35" t="s">
        <v>1642</v>
      </c>
      <c r="C213" s="35" t="s">
        <v>1947</v>
      </c>
      <c r="D213" s="35" t="s">
        <v>1947</v>
      </c>
      <c r="E213" s="22">
        <v>0</v>
      </c>
      <c r="F213" s="22">
        <v>0</v>
      </c>
      <c r="G213" s="22">
        <v>2276.73</v>
      </c>
      <c r="H213" s="22">
        <v>21280.21</v>
      </c>
      <c r="I213" s="22">
        <v>-21280.21</v>
      </c>
      <c r="J213" s="137"/>
      <c r="K213" s="137"/>
    </row>
    <row r="214" spans="1:11" ht="12.75">
      <c r="A214" s="35" t="s">
        <v>1643</v>
      </c>
      <c r="B214" s="35" t="s">
        <v>1644</v>
      </c>
      <c r="C214" s="35" t="s">
        <v>1947</v>
      </c>
      <c r="D214" s="35" t="s">
        <v>1947</v>
      </c>
      <c r="E214" s="22">
        <v>0</v>
      </c>
      <c r="F214" s="22">
        <v>0</v>
      </c>
      <c r="G214" s="22">
        <v>0</v>
      </c>
      <c r="H214" s="22">
        <v>2124.08</v>
      </c>
      <c r="I214" s="22">
        <v>-2124.08</v>
      </c>
      <c r="J214" s="137"/>
      <c r="K214" s="137"/>
    </row>
    <row r="215" spans="1:11" ht="12.75">
      <c r="A215" s="35" t="s">
        <v>1645</v>
      </c>
      <c r="B215" s="35" t="s">
        <v>1646</v>
      </c>
      <c r="C215" s="35" t="s">
        <v>1947</v>
      </c>
      <c r="D215" s="35" t="s">
        <v>1947</v>
      </c>
      <c r="E215" s="22">
        <v>0</v>
      </c>
      <c r="F215" s="22">
        <v>0</v>
      </c>
      <c r="G215" s="22">
        <v>10219.48</v>
      </c>
      <c r="H215" s="22">
        <v>88871.11</v>
      </c>
      <c r="I215" s="22">
        <v>-88871.11</v>
      </c>
      <c r="J215" s="137"/>
      <c r="K215" s="137"/>
    </row>
    <row r="216" spans="1:11" ht="12.75">
      <c r="A216" s="35" t="s">
        <v>1647</v>
      </c>
      <c r="B216" s="35" t="s">
        <v>1648</v>
      </c>
      <c r="C216" s="35" t="s">
        <v>1947</v>
      </c>
      <c r="D216" s="35" t="s">
        <v>1947</v>
      </c>
      <c r="E216" s="22">
        <v>0</v>
      </c>
      <c r="F216" s="22">
        <v>0</v>
      </c>
      <c r="G216" s="22">
        <v>11746.93</v>
      </c>
      <c r="H216" s="22">
        <v>101486.26</v>
      </c>
      <c r="I216" s="22">
        <v>-101486.26</v>
      </c>
      <c r="J216" s="137"/>
      <c r="K216" s="137"/>
    </row>
    <row r="217" spans="1:11" ht="12.75">
      <c r="A217" s="35" t="s">
        <v>353</v>
      </c>
      <c r="B217" s="35" t="s">
        <v>354</v>
      </c>
      <c r="C217" s="35" t="s">
        <v>1947</v>
      </c>
      <c r="D217" s="35" t="s">
        <v>1947</v>
      </c>
      <c r="E217" s="22">
        <v>0</v>
      </c>
      <c r="F217" s="22">
        <v>0</v>
      </c>
      <c r="G217" s="22">
        <v>85.62</v>
      </c>
      <c r="H217" s="22">
        <v>580.15</v>
      </c>
      <c r="I217" s="22">
        <v>-580.15</v>
      </c>
      <c r="J217" s="137"/>
      <c r="K217" s="137"/>
    </row>
    <row r="218" spans="1:11" ht="12.75">
      <c r="A218" s="35" t="s">
        <v>1649</v>
      </c>
      <c r="B218" s="35" t="s">
        <v>1650</v>
      </c>
      <c r="C218" s="35" t="s">
        <v>1947</v>
      </c>
      <c r="D218" s="35" t="s">
        <v>1947</v>
      </c>
      <c r="E218" s="22">
        <v>0</v>
      </c>
      <c r="F218" s="22">
        <v>0</v>
      </c>
      <c r="G218" s="22">
        <v>234.15</v>
      </c>
      <c r="H218" s="22">
        <v>2339.36</v>
      </c>
      <c r="I218" s="22">
        <v>-2339.36</v>
      </c>
      <c r="J218" s="137"/>
      <c r="K218" s="137"/>
    </row>
    <row r="219" spans="1:11" ht="12.75">
      <c r="A219" s="35" t="s">
        <v>1651</v>
      </c>
      <c r="B219" s="35" t="s">
        <v>1652</v>
      </c>
      <c r="C219" s="35" t="s">
        <v>1947</v>
      </c>
      <c r="D219" s="35" t="s">
        <v>1947</v>
      </c>
      <c r="E219" s="22">
        <v>0</v>
      </c>
      <c r="F219" s="22">
        <v>0</v>
      </c>
      <c r="G219" s="22">
        <v>16.74</v>
      </c>
      <c r="H219" s="22">
        <v>212.39</v>
      </c>
      <c r="I219" s="22">
        <v>-212.39</v>
      </c>
      <c r="J219" s="137"/>
      <c r="K219" s="137"/>
    </row>
    <row r="220" spans="1:11" ht="12.75">
      <c r="A220" s="35" t="s">
        <v>1653</v>
      </c>
      <c r="B220" s="35" t="s">
        <v>1654</v>
      </c>
      <c r="C220" s="35" t="s">
        <v>1947</v>
      </c>
      <c r="D220" s="35" t="s">
        <v>1947</v>
      </c>
      <c r="E220" s="22">
        <v>0</v>
      </c>
      <c r="F220" s="22">
        <v>0</v>
      </c>
      <c r="G220" s="22">
        <v>2.66</v>
      </c>
      <c r="H220" s="22">
        <v>12.22</v>
      </c>
      <c r="I220" s="22">
        <v>-12.22</v>
      </c>
      <c r="J220" s="137"/>
      <c r="K220" s="137"/>
    </row>
    <row r="221" spans="1:11" ht="12.75">
      <c r="A221" s="35" t="s">
        <v>1655</v>
      </c>
      <c r="B221" s="35" t="s">
        <v>1656</v>
      </c>
      <c r="C221" s="35" t="s">
        <v>1947</v>
      </c>
      <c r="D221" s="35" t="s">
        <v>1947</v>
      </c>
      <c r="E221" s="22">
        <v>0</v>
      </c>
      <c r="F221" s="22">
        <v>0</v>
      </c>
      <c r="G221" s="22">
        <v>298.27</v>
      </c>
      <c r="H221" s="22">
        <v>2152.32</v>
      </c>
      <c r="I221" s="22">
        <v>-2152.32</v>
      </c>
      <c r="J221" s="137"/>
      <c r="K221" s="137"/>
    </row>
    <row r="222" spans="1:11" ht="12.75">
      <c r="A222" s="35" t="s">
        <v>1657</v>
      </c>
      <c r="B222" s="35" t="s">
        <v>1658</v>
      </c>
      <c r="C222" s="35" t="s">
        <v>1947</v>
      </c>
      <c r="D222" s="35" t="s">
        <v>1947</v>
      </c>
      <c r="E222" s="22">
        <v>0</v>
      </c>
      <c r="F222" s="22">
        <v>0</v>
      </c>
      <c r="G222" s="22">
        <v>150.72</v>
      </c>
      <c r="H222" s="22">
        <v>2531.81</v>
      </c>
      <c r="I222" s="22">
        <v>-2531.81</v>
      </c>
      <c r="J222" s="137"/>
      <c r="K222" s="137"/>
    </row>
    <row r="223" spans="1:11" ht="12.75">
      <c r="A223" s="35" t="s">
        <v>1659</v>
      </c>
      <c r="B223" s="35" t="s">
        <v>1660</v>
      </c>
      <c r="C223" s="35" t="s">
        <v>1947</v>
      </c>
      <c r="D223" s="35" t="s">
        <v>1947</v>
      </c>
      <c r="E223" s="22">
        <v>0</v>
      </c>
      <c r="F223" s="22">
        <v>0</v>
      </c>
      <c r="G223" s="22">
        <v>1182.74</v>
      </c>
      <c r="H223" s="22">
        <v>10936.66</v>
      </c>
      <c r="I223" s="22">
        <v>-10936.66</v>
      </c>
      <c r="J223" s="137"/>
      <c r="K223" s="137"/>
    </row>
    <row r="224" spans="1:11" ht="12.75">
      <c r="A224" s="35" t="s">
        <v>1661</v>
      </c>
      <c r="B224" s="35" t="s">
        <v>1662</v>
      </c>
      <c r="C224" s="35" t="s">
        <v>1947</v>
      </c>
      <c r="D224" s="35" t="s">
        <v>1947</v>
      </c>
      <c r="E224" s="22">
        <v>0</v>
      </c>
      <c r="F224" s="22">
        <v>0</v>
      </c>
      <c r="G224" s="22">
        <v>1.46</v>
      </c>
      <c r="H224" s="22">
        <v>9.88</v>
      </c>
      <c r="I224" s="22">
        <v>-9.88</v>
      </c>
      <c r="J224" s="137"/>
      <c r="K224" s="137"/>
    </row>
    <row r="225" spans="1:11" ht="12.75">
      <c r="A225" s="35" t="s">
        <v>1663</v>
      </c>
      <c r="B225" s="35" t="s">
        <v>1664</v>
      </c>
      <c r="C225" s="35" t="s">
        <v>1947</v>
      </c>
      <c r="D225" s="35" t="s">
        <v>1947</v>
      </c>
      <c r="E225" s="22">
        <v>0</v>
      </c>
      <c r="F225" s="22">
        <v>0</v>
      </c>
      <c r="G225" s="22">
        <v>79.95</v>
      </c>
      <c r="H225" s="22">
        <v>1592.91</v>
      </c>
      <c r="I225" s="22">
        <v>-1592.91</v>
      </c>
      <c r="J225" s="137"/>
      <c r="K225" s="137"/>
    </row>
    <row r="226" spans="1:11" ht="12.75">
      <c r="A226" s="35" t="s">
        <v>1665</v>
      </c>
      <c r="B226" s="35" t="s">
        <v>1666</v>
      </c>
      <c r="C226" s="35" t="s">
        <v>1947</v>
      </c>
      <c r="D226" s="35" t="s">
        <v>1947</v>
      </c>
      <c r="E226" s="22">
        <v>0</v>
      </c>
      <c r="F226" s="22">
        <v>0</v>
      </c>
      <c r="G226" s="22">
        <v>1129.29</v>
      </c>
      <c r="H226" s="22">
        <v>3850.7</v>
      </c>
      <c r="I226" s="22">
        <v>-3850.7</v>
      </c>
      <c r="J226" s="137"/>
      <c r="K226" s="137"/>
    </row>
    <row r="227" spans="1:11" ht="12.75">
      <c r="A227" s="35" t="s">
        <v>1667</v>
      </c>
      <c r="B227" s="35" t="s">
        <v>1668</v>
      </c>
      <c r="C227" s="35" t="s">
        <v>1947</v>
      </c>
      <c r="D227" s="35" t="s">
        <v>1947</v>
      </c>
      <c r="E227" s="22">
        <v>0</v>
      </c>
      <c r="F227" s="22">
        <v>0</v>
      </c>
      <c r="G227" s="22">
        <v>2660.84</v>
      </c>
      <c r="H227" s="22">
        <v>41756.11</v>
      </c>
      <c r="I227" s="22">
        <v>-41756.11</v>
      </c>
      <c r="J227" s="137"/>
      <c r="K227" s="137"/>
    </row>
    <row r="228" spans="1:11" ht="12.75">
      <c r="A228" s="35" t="s">
        <v>1669</v>
      </c>
      <c r="B228" s="35" t="s">
        <v>1670</v>
      </c>
      <c r="C228" s="35" t="s">
        <v>1947</v>
      </c>
      <c r="D228" s="35" t="s">
        <v>1947</v>
      </c>
      <c r="E228" s="22">
        <v>0</v>
      </c>
      <c r="F228" s="22">
        <v>0</v>
      </c>
      <c r="G228" s="22">
        <v>19770.07</v>
      </c>
      <c r="H228" s="22">
        <v>187655.57</v>
      </c>
      <c r="I228" s="22">
        <v>-187655.57</v>
      </c>
      <c r="J228" s="137"/>
      <c r="K228" s="137"/>
    </row>
    <row r="229" spans="1:11" ht="12.75">
      <c r="A229" s="35" t="s">
        <v>1671</v>
      </c>
      <c r="B229" s="35" t="s">
        <v>1672</v>
      </c>
      <c r="C229" s="35" t="s">
        <v>1947</v>
      </c>
      <c r="D229" s="35" t="s">
        <v>1947</v>
      </c>
      <c r="E229" s="22">
        <v>0</v>
      </c>
      <c r="F229" s="22">
        <v>0</v>
      </c>
      <c r="G229" s="22">
        <v>0</v>
      </c>
      <c r="H229" s="22">
        <v>2812.36</v>
      </c>
      <c r="I229" s="22">
        <v>-2812.36</v>
      </c>
      <c r="J229" s="137"/>
      <c r="K229" s="137"/>
    </row>
    <row r="230" spans="1:11" ht="12.75">
      <c r="A230" s="35" t="s">
        <v>1673</v>
      </c>
      <c r="B230" s="35" t="s">
        <v>1674</v>
      </c>
      <c r="C230" s="35" t="s">
        <v>1947</v>
      </c>
      <c r="D230" s="35" t="s">
        <v>1947</v>
      </c>
      <c r="E230" s="22">
        <v>0</v>
      </c>
      <c r="F230" s="22">
        <v>0</v>
      </c>
      <c r="G230" s="22">
        <v>1720.39</v>
      </c>
      <c r="H230" s="22">
        <v>19259.03</v>
      </c>
      <c r="I230" s="22">
        <v>-19259.03</v>
      </c>
      <c r="J230" s="137"/>
      <c r="K230" s="137"/>
    </row>
    <row r="231" spans="1:11" ht="12.75">
      <c r="A231" s="35" t="s">
        <v>1455</v>
      </c>
      <c r="B231" s="35" t="s">
        <v>1456</v>
      </c>
      <c r="C231" s="35" t="s">
        <v>1947</v>
      </c>
      <c r="D231" s="35" t="s">
        <v>1947</v>
      </c>
      <c r="E231" s="22">
        <v>0</v>
      </c>
      <c r="F231" s="22">
        <v>0</v>
      </c>
      <c r="G231" s="22">
        <v>367933.45</v>
      </c>
      <c r="H231" s="22">
        <v>367933.45</v>
      </c>
      <c r="I231" s="22">
        <v>-367933.45</v>
      </c>
      <c r="J231" s="137"/>
      <c r="K231" s="137"/>
    </row>
    <row r="232" spans="1:11" ht="12.75">
      <c r="A232" s="35" t="s">
        <v>1675</v>
      </c>
      <c r="B232" s="35" t="s">
        <v>667</v>
      </c>
      <c r="C232" s="35" t="s">
        <v>1947</v>
      </c>
      <c r="D232" s="35" t="s">
        <v>1947</v>
      </c>
      <c r="E232" s="22">
        <v>0</v>
      </c>
      <c r="F232" s="22">
        <v>0</v>
      </c>
      <c r="G232" s="22">
        <v>0.34</v>
      </c>
      <c r="H232" s="22">
        <v>80.29</v>
      </c>
      <c r="I232" s="22">
        <v>-80.29</v>
      </c>
      <c r="J232" s="137"/>
      <c r="K232" s="137"/>
    </row>
    <row r="233" spans="1:11" ht="12.75">
      <c r="A233" s="35" t="s">
        <v>668</v>
      </c>
      <c r="B233" s="35" t="s">
        <v>669</v>
      </c>
      <c r="C233" s="35" t="s">
        <v>1947</v>
      </c>
      <c r="D233" s="35" t="s">
        <v>1947</v>
      </c>
      <c r="E233" s="22">
        <v>0</v>
      </c>
      <c r="F233" s="22">
        <v>0</v>
      </c>
      <c r="G233" s="22">
        <v>0.34</v>
      </c>
      <c r="H233" s="22">
        <v>80.29</v>
      </c>
      <c r="I233" s="22">
        <v>-80.29</v>
      </c>
      <c r="J233" s="137"/>
      <c r="K233" s="137"/>
    </row>
    <row r="234" spans="1:11" ht="12.75">
      <c r="A234" s="35" t="s">
        <v>670</v>
      </c>
      <c r="B234" s="35" t="s">
        <v>671</v>
      </c>
      <c r="C234" s="35" t="s">
        <v>1947</v>
      </c>
      <c r="D234" s="35" t="s">
        <v>1947</v>
      </c>
      <c r="E234" s="22">
        <v>0</v>
      </c>
      <c r="F234" s="22">
        <v>0</v>
      </c>
      <c r="G234" s="22">
        <v>206.15</v>
      </c>
      <c r="H234" s="22">
        <v>1109.06</v>
      </c>
      <c r="I234" s="22">
        <v>-1109.06</v>
      </c>
      <c r="J234" s="137"/>
      <c r="K234" s="137"/>
    </row>
    <row r="235" spans="1:11" ht="12.75">
      <c r="A235" s="35" t="s">
        <v>672</v>
      </c>
      <c r="B235" s="35" t="s">
        <v>673</v>
      </c>
      <c r="C235" s="35" t="s">
        <v>1947</v>
      </c>
      <c r="D235" s="35" t="s">
        <v>1947</v>
      </c>
      <c r="E235" s="22">
        <v>0</v>
      </c>
      <c r="F235" s="22">
        <v>0</v>
      </c>
      <c r="G235" s="22">
        <v>220.6</v>
      </c>
      <c r="H235" s="22">
        <v>1267.17</v>
      </c>
      <c r="I235" s="22">
        <v>-1267.17</v>
      </c>
      <c r="J235" s="137"/>
      <c r="K235" s="137"/>
    </row>
    <row r="236" spans="1:11" ht="12.75">
      <c r="A236" s="35" t="s">
        <v>674</v>
      </c>
      <c r="B236" s="35" t="s">
        <v>675</v>
      </c>
      <c r="C236" s="35" t="s">
        <v>1947</v>
      </c>
      <c r="D236" s="35" t="s">
        <v>1947</v>
      </c>
      <c r="E236" s="22">
        <v>0</v>
      </c>
      <c r="F236" s="22">
        <v>0</v>
      </c>
      <c r="G236" s="22">
        <v>4197.18</v>
      </c>
      <c r="H236" s="22">
        <v>22837.16</v>
      </c>
      <c r="I236" s="22">
        <v>-22837.16</v>
      </c>
      <c r="J236" s="137"/>
      <c r="K236" s="137"/>
    </row>
    <row r="237" spans="1:11" ht="12.75">
      <c r="A237" s="35" t="s">
        <v>676</v>
      </c>
      <c r="B237" s="35" t="s">
        <v>677</v>
      </c>
      <c r="C237" s="35" t="s">
        <v>1947</v>
      </c>
      <c r="D237" s="35" t="s">
        <v>1947</v>
      </c>
      <c r="E237" s="22">
        <v>0</v>
      </c>
      <c r="F237" s="22">
        <v>0</v>
      </c>
      <c r="G237" s="22">
        <v>104.67</v>
      </c>
      <c r="H237" s="22">
        <v>760.74</v>
      </c>
      <c r="I237" s="22">
        <v>-760.74</v>
      </c>
      <c r="J237" s="137"/>
      <c r="K237" s="137"/>
    </row>
    <row r="238" spans="1:11" ht="12.75">
      <c r="A238" s="35" t="s">
        <v>678</v>
      </c>
      <c r="B238" s="35" t="s">
        <v>679</v>
      </c>
      <c r="C238" s="35" t="s">
        <v>1947</v>
      </c>
      <c r="D238" s="35" t="s">
        <v>1947</v>
      </c>
      <c r="E238" s="22">
        <v>0</v>
      </c>
      <c r="F238" s="22">
        <v>0</v>
      </c>
      <c r="G238" s="22">
        <v>6224.29</v>
      </c>
      <c r="H238" s="22">
        <v>34210.13</v>
      </c>
      <c r="I238" s="22">
        <v>-34210.13</v>
      </c>
      <c r="J238" s="137"/>
      <c r="K238" s="137"/>
    </row>
    <row r="239" spans="1:11" ht="12.75">
      <c r="A239" s="35" t="s">
        <v>680</v>
      </c>
      <c r="B239" s="35" t="s">
        <v>681</v>
      </c>
      <c r="C239" s="35" t="s">
        <v>1947</v>
      </c>
      <c r="D239" s="35" t="s">
        <v>1947</v>
      </c>
      <c r="E239" s="22">
        <v>0</v>
      </c>
      <c r="F239" s="22">
        <v>0</v>
      </c>
      <c r="G239" s="22">
        <v>553.66</v>
      </c>
      <c r="H239" s="22">
        <v>3353.75</v>
      </c>
      <c r="I239" s="22">
        <v>-3353.75</v>
      </c>
      <c r="J239" s="137"/>
      <c r="K239" s="137"/>
    </row>
    <row r="240" spans="1:11" ht="12.75">
      <c r="A240" s="35" t="s">
        <v>682</v>
      </c>
      <c r="B240" s="35" t="s">
        <v>683</v>
      </c>
      <c r="C240" s="35" t="s">
        <v>1947</v>
      </c>
      <c r="D240" s="35" t="s">
        <v>1947</v>
      </c>
      <c r="E240" s="22">
        <v>0</v>
      </c>
      <c r="F240" s="22">
        <v>0</v>
      </c>
      <c r="G240" s="22">
        <v>52.68</v>
      </c>
      <c r="H240" s="22">
        <v>391.19</v>
      </c>
      <c r="I240" s="22">
        <v>-391.19</v>
      </c>
      <c r="J240" s="137"/>
      <c r="K240" s="137"/>
    </row>
    <row r="241" spans="1:11" ht="12.75">
      <c r="A241" s="35" t="s">
        <v>146</v>
      </c>
      <c r="B241" s="35" t="s">
        <v>147</v>
      </c>
      <c r="C241" s="35" t="s">
        <v>1947</v>
      </c>
      <c r="D241" s="35" t="s">
        <v>1947</v>
      </c>
      <c r="E241" s="22">
        <v>0</v>
      </c>
      <c r="F241" s="22">
        <v>0</v>
      </c>
      <c r="G241" s="22">
        <v>1757.97</v>
      </c>
      <c r="H241" s="22">
        <v>23919.15</v>
      </c>
      <c r="I241" s="22">
        <v>-23919.15</v>
      </c>
      <c r="J241" s="137"/>
      <c r="K241" s="137"/>
    </row>
    <row r="242" spans="1:11" ht="12.75">
      <c r="A242" s="35" t="s">
        <v>684</v>
      </c>
      <c r="B242" s="35" t="s">
        <v>685</v>
      </c>
      <c r="C242" s="35" t="s">
        <v>1947</v>
      </c>
      <c r="D242" s="35" t="s">
        <v>1947</v>
      </c>
      <c r="E242" s="22">
        <v>207025</v>
      </c>
      <c r="F242" s="22">
        <v>207025</v>
      </c>
      <c r="G242" s="22">
        <v>29221.01</v>
      </c>
      <c r="H242" s="22">
        <v>190776.35</v>
      </c>
      <c r="I242" s="22">
        <v>16248.65</v>
      </c>
      <c r="J242" s="137"/>
      <c r="K242" s="137"/>
    </row>
    <row r="243" spans="1:11" ht="12.75">
      <c r="A243" s="35" t="s">
        <v>686</v>
      </c>
      <c r="B243" s="35" t="s">
        <v>687</v>
      </c>
      <c r="C243" s="35" t="s">
        <v>1947</v>
      </c>
      <c r="D243" s="35" t="s">
        <v>1947</v>
      </c>
      <c r="E243" s="22">
        <v>207025</v>
      </c>
      <c r="F243" s="22">
        <v>207025</v>
      </c>
      <c r="G243" s="22">
        <v>29221.01</v>
      </c>
      <c r="H243" s="22">
        <v>190776.35</v>
      </c>
      <c r="I243" s="22">
        <v>16248.65</v>
      </c>
      <c r="J243" s="137"/>
      <c r="K243" s="137"/>
    </row>
    <row r="244" spans="1:11" ht="12.75">
      <c r="A244" s="35" t="s">
        <v>688</v>
      </c>
      <c r="B244" s="35" t="s">
        <v>689</v>
      </c>
      <c r="C244" s="35" t="s">
        <v>1947</v>
      </c>
      <c r="D244" s="35" t="s">
        <v>1947</v>
      </c>
      <c r="E244" s="22">
        <v>157025</v>
      </c>
      <c r="F244" s="22">
        <v>157025</v>
      </c>
      <c r="G244" s="22">
        <v>15886.94</v>
      </c>
      <c r="H244" s="22">
        <v>129512.42</v>
      </c>
      <c r="I244" s="22">
        <v>27512.58</v>
      </c>
      <c r="J244" s="137"/>
      <c r="K244" s="137"/>
    </row>
    <row r="245" spans="1:11" ht="12.75">
      <c r="A245" s="35" t="s">
        <v>690</v>
      </c>
      <c r="B245" s="35" t="s">
        <v>691</v>
      </c>
      <c r="C245" s="35" t="s">
        <v>1947</v>
      </c>
      <c r="D245" s="35" t="s">
        <v>1947</v>
      </c>
      <c r="E245" s="22">
        <v>50000</v>
      </c>
      <c r="F245" s="22">
        <v>50000</v>
      </c>
      <c r="G245" s="22">
        <v>13334.07</v>
      </c>
      <c r="H245" s="22">
        <v>61263.93</v>
      </c>
      <c r="I245" s="22">
        <v>-11263.93</v>
      </c>
      <c r="J245" s="137"/>
      <c r="K245" s="137"/>
    </row>
    <row r="246" spans="1:11" ht="12.75">
      <c r="A246" s="35" t="s">
        <v>692</v>
      </c>
      <c r="B246" s="35" t="s">
        <v>693</v>
      </c>
      <c r="C246" s="35" t="s">
        <v>1947</v>
      </c>
      <c r="D246" s="35" t="s">
        <v>1947</v>
      </c>
      <c r="E246" s="22">
        <v>0</v>
      </c>
      <c r="F246" s="22">
        <v>0</v>
      </c>
      <c r="G246" s="22">
        <v>0</v>
      </c>
      <c r="H246" s="22">
        <v>15867.25</v>
      </c>
      <c r="I246" s="22">
        <v>-15867.25</v>
      </c>
      <c r="J246" s="137"/>
      <c r="K246" s="137"/>
    </row>
    <row r="247" spans="1:11" ht="12.75">
      <c r="A247" s="35" t="s">
        <v>1092</v>
      </c>
      <c r="B247" s="35" t="s">
        <v>1093</v>
      </c>
      <c r="C247" s="35" t="s">
        <v>1947</v>
      </c>
      <c r="D247" s="35" t="s">
        <v>1947</v>
      </c>
      <c r="E247" s="22">
        <v>0</v>
      </c>
      <c r="F247" s="22">
        <v>100000</v>
      </c>
      <c r="G247" s="22">
        <v>15697.76</v>
      </c>
      <c r="H247" s="22">
        <v>64537.84</v>
      </c>
      <c r="I247" s="22">
        <v>35462.16</v>
      </c>
      <c r="J247" s="137"/>
      <c r="K247" s="137"/>
    </row>
    <row r="248" spans="1:11" ht="12.75">
      <c r="A248" s="35" t="s">
        <v>1094</v>
      </c>
      <c r="B248" s="35" t="s">
        <v>1095</v>
      </c>
      <c r="C248" s="35" t="s">
        <v>1947</v>
      </c>
      <c r="D248" s="35" t="s">
        <v>1947</v>
      </c>
      <c r="E248" s="22">
        <v>0</v>
      </c>
      <c r="F248" s="22">
        <v>100000</v>
      </c>
      <c r="G248" s="22">
        <v>15697.76</v>
      </c>
      <c r="H248" s="22">
        <v>64537.84</v>
      </c>
      <c r="I248" s="22">
        <v>35462.16</v>
      </c>
      <c r="J248" s="137"/>
      <c r="K248" s="137"/>
    </row>
    <row r="249" spans="1:11" ht="12.75">
      <c r="A249" s="35" t="s">
        <v>1096</v>
      </c>
      <c r="B249" s="35" t="s">
        <v>148</v>
      </c>
      <c r="C249" s="35" t="s">
        <v>1947</v>
      </c>
      <c r="D249" s="35" t="s">
        <v>1947</v>
      </c>
      <c r="E249" s="22">
        <v>0</v>
      </c>
      <c r="F249" s="22">
        <v>100000</v>
      </c>
      <c r="G249" s="22">
        <v>15697.76</v>
      </c>
      <c r="H249" s="22">
        <v>64537.84</v>
      </c>
      <c r="I249" s="22">
        <v>35462.16</v>
      </c>
      <c r="J249" s="137"/>
      <c r="K249" s="137"/>
    </row>
    <row r="250" spans="1:11" ht="12.75">
      <c r="A250" s="35" t="s">
        <v>694</v>
      </c>
      <c r="B250" s="35" t="s">
        <v>695</v>
      </c>
      <c r="C250" s="35" t="s">
        <v>1947</v>
      </c>
      <c r="D250" s="35" t="s">
        <v>1947</v>
      </c>
      <c r="E250" s="22">
        <v>0</v>
      </c>
      <c r="F250" s="22">
        <v>0</v>
      </c>
      <c r="G250" s="22">
        <v>0</v>
      </c>
      <c r="H250" s="22">
        <v>738.07</v>
      </c>
      <c r="I250" s="22">
        <v>-738.07</v>
      </c>
      <c r="J250" s="137"/>
      <c r="K250" s="137"/>
    </row>
    <row r="251" spans="1:11" ht="12.75">
      <c r="A251" s="35" t="s">
        <v>696</v>
      </c>
      <c r="B251" s="35" t="s">
        <v>695</v>
      </c>
      <c r="C251" s="35" t="s">
        <v>1947</v>
      </c>
      <c r="D251" s="35" t="s">
        <v>1947</v>
      </c>
      <c r="E251" s="22">
        <v>0</v>
      </c>
      <c r="F251" s="22">
        <v>0</v>
      </c>
      <c r="G251" s="22">
        <v>0</v>
      </c>
      <c r="H251" s="22">
        <v>738.07</v>
      </c>
      <c r="I251" s="22">
        <v>-738.07</v>
      </c>
      <c r="J251" s="137"/>
      <c r="K251" s="137"/>
    </row>
    <row r="252" spans="1:11" ht="12.75">
      <c r="A252" s="35" t="s">
        <v>697</v>
      </c>
      <c r="B252" s="35" t="s">
        <v>698</v>
      </c>
      <c r="C252" s="35" t="s">
        <v>1947</v>
      </c>
      <c r="D252" s="35" t="s">
        <v>1947</v>
      </c>
      <c r="E252" s="22">
        <v>0</v>
      </c>
      <c r="F252" s="22">
        <v>0</v>
      </c>
      <c r="G252" s="22">
        <v>0</v>
      </c>
      <c r="H252" s="22">
        <v>738.07</v>
      </c>
      <c r="I252" s="22">
        <v>-738.07</v>
      </c>
      <c r="J252" s="137"/>
      <c r="K252" s="137"/>
    </row>
    <row r="253" spans="1:11" ht="12.75">
      <c r="A253" s="35" t="s">
        <v>699</v>
      </c>
      <c r="B253" s="35" t="s">
        <v>700</v>
      </c>
      <c r="C253" s="35" t="s">
        <v>1947</v>
      </c>
      <c r="D253" s="35" t="s">
        <v>1947</v>
      </c>
      <c r="E253" s="22">
        <v>3739675</v>
      </c>
      <c r="F253" s="22">
        <v>3739675</v>
      </c>
      <c r="G253" s="22">
        <v>18443.02</v>
      </c>
      <c r="H253" s="22">
        <v>2103618.35</v>
      </c>
      <c r="I253" s="22">
        <v>1636056.65</v>
      </c>
      <c r="J253" s="137"/>
      <c r="K253" s="137"/>
    </row>
    <row r="254" spans="1:11" ht="12.75">
      <c r="A254" s="35" t="s">
        <v>995</v>
      </c>
      <c r="B254" s="35" t="s">
        <v>701</v>
      </c>
      <c r="C254" s="35" t="s">
        <v>1947</v>
      </c>
      <c r="D254" s="35" t="s">
        <v>1947</v>
      </c>
      <c r="E254" s="22">
        <v>3739675</v>
      </c>
      <c r="F254" s="22">
        <v>3739675</v>
      </c>
      <c r="G254" s="22">
        <v>0</v>
      </c>
      <c r="H254" s="22">
        <v>1900000</v>
      </c>
      <c r="I254" s="22">
        <v>1839675</v>
      </c>
      <c r="J254" s="137"/>
      <c r="K254" s="137"/>
    </row>
    <row r="255" spans="1:11" ht="12.75">
      <c r="A255" s="35" t="s">
        <v>702</v>
      </c>
      <c r="B255" s="35" t="s">
        <v>703</v>
      </c>
      <c r="C255" s="35" t="s">
        <v>1947</v>
      </c>
      <c r="D255" s="35" t="s">
        <v>1947</v>
      </c>
      <c r="E255" s="22">
        <v>3739675</v>
      </c>
      <c r="F255" s="22">
        <v>3739675</v>
      </c>
      <c r="G255" s="22">
        <v>0</v>
      </c>
      <c r="H255" s="22">
        <v>1900000</v>
      </c>
      <c r="I255" s="22">
        <v>1839675</v>
      </c>
      <c r="J255" s="137"/>
      <c r="K255" s="137"/>
    </row>
    <row r="256" spans="1:11" ht="12.75">
      <c r="A256" s="35" t="s">
        <v>704</v>
      </c>
      <c r="B256" s="35" t="s">
        <v>705</v>
      </c>
      <c r="C256" s="35" t="s">
        <v>1947</v>
      </c>
      <c r="D256" s="35" t="s">
        <v>1947</v>
      </c>
      <c r="E256" s="22">
        <v>3739675</v>
      </c>
      <c r="F256" s="22">
        <v>3739675</v>
      </c>
      <c r="G256" s="22">
        <v>0</v>
      </c>
      <c r="H256" s="22">
        <v>1900000</v>
      </c>
      <c r="I256" s="22">
        <v>1839675</v>
      </c>
      <c r="J256" s="137"/>
      <c r="K256" s="137"/>
    </row>
    <row r="257" spans="1:11" ht="12.75">
      <c r="A257" s="35" t="s">
        <v>149</v>
      </c>
      <c r="B257" s="35" t="s">
        <v>150</v>
      </c>
      <c r="C257" s="35" t="s">
        <v>1947</v>
      </c>
      <c r="D257" s="35" t="s">
        <v>1947</v>
      </c>
      <c r="E257" s="22">
        <v>0</v>
      </c>
      <c r="F257" s="22">
        <v>0</v>
      </c>
      <c r="G257" s="22">
        <v>0</v>
      </c>
      <c r="H257" s="22">
        <v>20866.69</v>
      </c>
      <c r="I257" s="22">
        <v>-20866.69</v>
      </c>
      <c r="J257" s="137"/>
      <c r="K257" s="137"/>
    </row>
    <row r="258" spans="1:11" ht="12.75">
      <c r="A258" s="35" t="s">
        <v>151</v>
      </c>
      <c r="B258" s="35" t="s">
        <v>152</v>
      </c>
      <c r="C258" s="35" t="s">
        <v>1947</v>
      </c>
      <c r="D258" s="35" t="s">
        <v>1947</v>
      </c>
      <c r="E258" s="22">
        <v>0</v>
      </c>
      <c r="F258" s="22">
        <v>0</v>
      </c>
      <c r="G258" s="22">
        <v>0</v>
      </c>
      <c r="H258" s="22">
        <v>20866.69</v>
      </c>
      <c r="I258" s="22">
        <v>-20866.69</v>
      </c>
      <c r="J258" s="137"/>
      <c r="K258" s="137"/>
    </row>
    <row r="259" spans="1:11" ht="12.75">
      <c r="A259" s="35" t="s">
        <v>153</v>
      </c>
      <c r="B259" s="35" t="s">
        <v>154</v>
      </c>
      <c r="C259" s="35" t="s">
        <v>1947</v>
      </c>
      <c r="D259" s="35" t="s">
        <v>1947</v>
      </c>
      <c r="E259" s="22">
        <v>0</v>
      </c>
      <c r="F259" s="22">
        <v>0</v>
      </c>
      <c r="G259" s="22">
        <v>0</v>
      </c>
      <c r="H259" s="22">
        <v>20866.69</v>
      </c>
      <c r="I259" s="22">
        <v>-20866.69</v>
      </c>
      <c r="J259" s="137"/>
      <c r="K259" s="137"/>
    </row>
    <row r="260" spans="1:11" ht="12.75">
      <c r="A260" s="35" t="s">
        <v>999</v>
      </c>
      <c r="B260" s="35" t="s">
        <v>706</v>
      </c>
      <c r="C260" s="35" t="s">
        <v>1947</v>
      </c>
      <c r="D260" s="35" t="s">
        <v>1947</v>
      </c>
      <c r="E260" s="22">
        <v>0</v>
      </c>
      <c r="F260" s="22">
        <v>0</v>
      </c>
      <c r="G260" s="22">
        <v>18443.02</v>
      </c>
      <c r="H260" s="22">
        <v>182751.66</v>
      </c>
      <c r="I260" s="22">
        <v>-182751.66</v>
      </c>
      <c r="J260" s="137"/>
      <c r="K260" s="137"/>
    </row>
    <row r="261" spans="1:11" ht="12.75">
      <c r="A261" s="35" t="s">
        <v>707</v>
      </c>
      <c r="B261" s="35" t="s">
        <v>708</v>
      </c>
      <c r="C261" s="35" t="s">
        <v>1947</v>
      </c>
      <c r="D261" s="35" t="s">
        <v>1947</v>
      </c>
      <c r="E261" s="22">
        <v>0</v>
      </c>
      <c r="F261" s="22">
        <v>0</v>
      </c>
      <c r="G261" s="22">
        <v>18443.02</v>
      </c>
      <c r="H261" s="22">
        <v>182751.66</v>
      </c>
      <c r="I261" s="22">
        <v>-182751.66</v>
      </c>
      <c r="J261" s="137"/>
      <c r="K261" s="137"/>
    </row>
    <row r="262" spans="1:11" ht="12.75">
      <c r="A262" s="35" t="s">
        <v>709</v>
      </c>
      <c r="B262" s="35" t="s">
        <v>710</v>
      </c>
      <c r="C262" s="35" t="s">
        <v>1947</v>
      </c>
      <c r="D262" s="35" t="s">
        <v>1947</v>
      </c>
      <c r="E262" s="22">
        <v>396678375.65</v>
      </c>
      <c r="F262" s="22">
        <v>426299187.43</v>
      </c>
      <c r="G262" s="22">
        <v>37360457.83</v>
      </c>
      <c r="H262" s="22">
        <v>317136882.96</v>
      </c>
      <c r="I262" s="22">
        <v>109162304.47</v>
      </c>
      <c r="J262" s="137"/>
      <c r="K262" s="137"/>
    </row>
    <row r="263" spans="1:11" ht="12.75">
      <c r="A263" s="35" t="s">
        <v>711</v>
      </c>
      <c r="B263" s="35" t="s">
        <v>712</v>
      </c>
      <c r="C263" s="35" t="s">
        <v>1947</v>
      </c>
      <c r="D263" s="35" t="s">
        <v>1947</v>
      </c>
      <c r="E263" s="22">
        <v>383484563.65</v>
      </c>
      <c r="F263" s="22">
        <v>412345375.43</v>
      </c>
      <c r="G263" s="22">
        <v>36903670.38</v>
      </c>
      <c r="H263" s="22">
        <v>314521196.48</v>
      </c>
      <c r="I263" s="22">
        <v>97824178.95</v>
      </c>
      <c r="J263" s="137"/>
      <c r="K263" s="137"/>
    </row>
    <row r="264" spans="1:11" ht="12.75">
      <c r="A264" s="35" t="s">
        <v>713</v>
      </c>
      <c r="B264" s="35" t="s">
        <v>714</v>
      </c>
      <c r="C264" s="35" t="s">
        <v>1947</v>
      </c>
      <c r="D264" s="35" t="s">
        <v>1947</v>
      </c>
      <c r="E264" s="22">
        <v>169504845.65</v>
      </c>
      <c r="F264" s="22">
        <v>185096434.58</v>
      </c>
      <c r="G264" s="22">
        <v>13582590.36</v>
      </c>
      <c r="H264" s="22">
        <v>127626713.16</v>
      </c>
      <c r="I264" s="22">
        <v>57469721.42</v>
      </c>
      <c r="J264" s="137"/>
      <c r="K264" s="137"/>
    </row>
    <row r="265" spans="1:11" ht="12.75">
      <c r="A265" s="35" t="s">
        <v>715</v>
      </c>
      <c r="B265" s="35" t="s">
        <v>716</v>
      </c>
      <c r="C265" s="35" t="s">
        <v>1947</v>
      </c>
      <c r="D265" s="35" t="s">
        <v>1947</v>
      </c>
      <c r="E265" s="22">
        <v>58651256</v>
      </c>
      <c r="F265" s="22">
        <v>58651256</v>
      </c>
      <c r="G265" s="22">
        <v>3465285.33</v>
      </c>
      <c r="H265" s="22">
        <v>39763245.7</v>
      </c>
      <c r="I265" s="22">
        <v>18888010.3</v>
      </c>
      <c r="J265" s="137"/>
      <c r="K265" s="137"/>
    </row>
    <row r="266" spans="1:11" ht="12.75">
      <c r="A266" s="35" t="s">
        <v>1072</v>
      </c>
      <c r="B266" s="35" t="s">
        <v>717</v>
      </c>
      <c r="C266" s="35" t="s">
        <v>1947</v>
      </c>
      <c r="D266" s="35" t="s">
        <v>1947</v>
      </c>
      <c r="E266" s="22">
        <v>58625935</v>
      </c>
      <c r="F266" s="22">
        <v>58625935</v>
      </c>
      <c r="G266" s="22">
        <v>3255967.28</v>
      </c>
      <c r="H266" s="22">
        <v>39496710.79</v>
      </c>
      <c r="I266" s="22">
        <v>19129224.21</v>
      </c>
      <c r="J266" s="137"/>
      <c r="K266" s="137"/>
    </row>
    <row r="267" spans="1:11" ht="12.75">
      <c r="A267" s="35" t="s">
        <v>718</v>
      </c>
      <c r="B267" s="35" t="s">
        <v>719</v>
      </c>
      <c r="C267" s="35" t="s">
        <v>1947</v>
      </c>
      <c r="D267" s="35" t="s">
        <v>1947</v>
      </c>
      <c r="E267" s="22">
        <v>32244264.25</v>
      </c>
      <c r="F267" s="22">
        <v>32244264.25</v>
      </c>
      <c r="G267" s="22">
        <v>1790781.98</v>
      </c>
      <c r="H267" s="22">
        <v>21723190.86</v>
      </c>
      <c r="I267" s="22">
        <v>10521073.39</v>
      </c>
      <c r="J267" s="137"/>
      <c r="K267" s="137"/>
    </row>
    <row r="268" spans="1:11" ht="12.75">
      <c r="A268" s="35" t="s">
        <v>720</v>
      </c>
      <c r="B268" s="35" t="s">
        <v>721</v>
      </c>
      <c r="C268" s="35" t="s">
        <v>1947</v>
      </c>
      <c r="D268" s="35" t="s">
        <v>1947</v>
      </c>
      <c r="E268" s="22">
        <v>2931296.75</v>
      </c>
      <c r="F268" s="22">
        <v>2931296.75</v>
      </c>
      <c r="G268" s="22">
        <v>162798.37</v>
      </c>
      <c r="H268" s="22">
        <v>1974835.57</v>
      </c>
      <c r="I268" s="22">
        <v>956461.18</v>
      </c>
      <c r="J268" s="137"/>
      <c r="K268" s="137"/>
    </row>
    <row r="269" spans="1:11" ht="12.75">
      <c r="A269" s="35" t="s">
        <v>722</v>
      </c>
      <c r="B269" s="35" t="s">
        <v>723</v>
      </c>
      <c r="C269" s="35" t="s">
        <v>1947</v>
      </c>
      <c r="D269" s="35" t="s">
        <v>1947</v>
      </c>
      <c r="E269" s="22">
        <v>8793890.25</v>
      </c>
      <c r="F269" s="22">
        <v>8793890.25</v>
      </c>
      <c r="G269" s="22">
        <v>488395.1</v>
      </c>
      <c r="H269" s="22">
        <v>5924506.64</v>
      </c>
      <c r="I269" s="22">
        <v>2869383.61</v>
      </c>
      <c r="J269" s="137"/>
      <c r="K269" s="137"/>
    </row>
    <row r="270" spans="1:11" ht="12.75">
      <c r="A270" s="35" t="s">
        <v>724</v>
      </c>
      <c r="B270" s="35" t="s">
        <v>725</v>
      </c>
      <c r="C270" s="35" t="s">
        <v>1947</v>
      </c>
      <c r="D270" s="35" t="s">
        <v>1947</v>
      </c>
      <c r="E270" s="22">
        <v>11725187</v>
      </c>
      <c r="F270" s="22">
        <v>11725187</v>
      </c>
      <c r="G270" s="22">
        <v>651193.46</v>
      </c>
      <c r="H270" s="22">
        <v>7899342.15</v>
      </c>
      <c r="I270" s="22">
        <v>3825844.85</v>
      </c>
      <c r="J270" s="137"/>
      <c r="K270" s="137"/>
    </row>
    <row r="271" spans="1:11" ht="12.75">
      <c r="A271" s="35" t="s">
        <v>726</v>
      </c>
      <c r="B271" s="35" t="s">
        <v>721</v>
      </c>
      <c r="C271" s="35" t="s">
        <v>1947</v>
      </c>
      <c r="D271" s="35" t="s">
        <v>1947</v>
      </c>
      <c r="E271" s="22">
        <v>2931296.75</v>
      </c>
      <c r="F271" s="22">
        <v>2931296.75</v>
      </c>
      <c r="G271" s="22">
        <v>162798.37</v>
      </c>
      <c r="H271" s="22">
        <v>1974835.57</v>
      </c>
      <c r="I271" s="22">
        <v>956461.18</v>
      </c>
      <c r="J271" s="137"/>
      <c r="K271" s="137"/>
    </row>
    <row r="272" spans="1:11" ht="12.75">
      <c r="A272" s="35" t="s">
        <v>372</v>
      </c>
      <c r="B272" s="35" t="s">
        <v>727</v>
      </c>
      <c r="C272" s="35" t="s">
        <v>1947</v>
      </c>
      <c r="D272" s="35" t="s">
        <v>1947</v>
      </c>
      <c r="E272" s="22">
        <v>25321</v>
      </c>
      <c r="F272" s="22">
        <v>25321</v>
      </c>
      <c r="G272" s="22">
        <v>209318.05</v>
      </c>
      <c r="H272" s="22">
        <v>266534.91</v>
      </c>
      <c r="I272" s="22">
        <v>-241213.91</v>
      </c>
      <c r="J272" s="137"/>
      <c r="K272" s="137"/>
    </row>
    <row r="273" spans="1:11" ht="12.75">
      <c r="A273" s="35" t="s">
        <v>728</v>
      </c>
      <c r="B273" s="35" t="s">
        <v>729</v>
      </c>
      <c r="C273" s="35" t="s">
        <v>1947</v>
      </c>
      <c r="D273" s="35" t="s">
        <v>1947</v>
      </c>
      <c r="E273" s="22">
        <v>13926.55</v>
      </c>
      <c r="F273" s="22">
        <v>13926.55</v>
      </c>
      <c r="G273" s="22">
        <v>115124.9</v>
      </c>
      <c r="H273" s="22">
        <v>146124.83</v>
      </c>
      <c r="I273" s="22">
        <v>-132198.28</v>
      </c>
      <c r="J273" s="137"/>
      <c r="K273" s="137"/>
    </row>
    <row r="274" spans="1:11" ht="12.75">
      <c r="A274" s="35" t="s">
        <v>730</v>
      </c>
      <c r="B274" s="35" t="s">
        <v>731</v>
      </c>
      <c r="C274" s="35" t="s">
        <v>1947</v>
      </c>
      <c r="D274" s="35" t="s">
        <v>1947</v>
      </c>
      <c r="E274" s="22">
        <v>1266.05</v>
      </c>
      <c r="F274" s="22">
        <v>1266.05</v>
      </c>
      <c r="G274" s="22">
        <v>10465.91</v>
      </c>
      <c r="H274" s="22">
        <v>13526</v>
      </c>
      <c r="I274" s="22">
        <v>-12259.95</v>
      </c>
      <c r="J274" s="137"/>
      <c r="K274" s="137"/>
    </row>
    <row r="275" spans="1:11" ht="12.75">
      <c r="A275" s="35" t="s">
        <v>732</v>
      </c>
      <c r="B275" s="35" t="s">
        <v>733</v>
      </c>
      <c r="C275" s="35" t="s">
        <v>1947</v>
      </c>
      <c r="D275" s="35" t="s">
        <v>1947</v>
      </c>
      <c r="E275" s="22">
        <v>3798.15</v>
      </c>
      <c r="F275" s="22">
        <v>3798.15</v>
      </c>
      <c r="G275" s="22">
        <v>31397.71</v>
      </c>
      <c r="H275" s="22">
        <v>40048.43</v>
      </c>
      <c r="I275" s="22">
        <v>-36250.28</v>
      </c>
      <c r="J275" s="137"/>
      <c r="K275" s="137"/>
    </row>
    <row r="276" spans="1:11" ht="12.75">
      <c r="A276" s="35" t="s">
        <v>734</v>
      </c>
      <c r="B276" s="35" t="s">
        <v>735</v>
      </c>
      <c r="C276" s="35" t="s">
        <v>1947</v>
      </c>
      <c r="D276" s="35" t="s">
        <v>1947</v>
      </c>
      <c r="E276" s="22">
        <v>5064.2</v>
      </c>
      <c r="F276" s="22">
        <v>5064.2</v>
      </c>
      <c r="G276" s="22">
        <v>41863.62</v>
      </c>
      <c r="H276" s="22">
        <v>53309.65</v>
      </c>
      <c r="I276" s="22">
        <v>-48245.45</v>
      </c>
      <c r="J276" s="137"/>
      <c r="K276" s="137"/>
    </row>
    <row r="277" spans="1:11" ht="12.75">
      <c r="A277" s="35" t="s">
        <v>736</v>
      </c>
      <c r="B277" s="35" t="s">
        <v>731</v>
      </c>
      <c r="C277" s="35" t="s">
        <v>1947</v>
      </c>
      <c r="D277" s="35" t="s">
        <v>1947</v>
      </c>
      <c r="E277" s="22">
        <v>1266.05</v>
      </c>
      <c r="F277" s="22">
        <v>1266.05</v>
      </c>
      <c r="G277" s="22">
        <v>10465.91</v>
      </c>
      <c r="H277" s="22">
        <v>13526</v>
      </c>
      <c r="I277" s="22">
        <v>-12259.95</v>
      </c>
      <c r="J277" s="137"/>
      <c r="K277" s="137"/>
    </row>
    <row r="278" spans="1:11" ht="12.75">
      <c r="A278" s="35" t="s">
        <v>737</v>
      </c>
      <c r="B278" s="35" t="s">
        <v>738</v>
      </c>
      <c r="C278" s="35" t="s">
        <v>1947</v>
      </c>
      <c r="D278" s="35" t="s">
        <v>1947</v>
      </c>
      <c r="E278" s="22">
        <v>322043</v>
      </c>
      <c r="F278" s="22">
        <v>382043</v>
      </c>
      <c r="G278" s="22">
        <v>84601.95</v>
      </c>
      <c r="H278" s="22">
        <v>429305.35</v>
      </c>
      <c r="I278" s="22">
        <v>-47262.35</v>
      </c>
      <c r="J278" s="137"/>
      <c r="K278" s="137"/>
    </row>
    <row r="279" spans="1:11" ht="12.75">
      <c r="A279" s="35" t="s">
        <v>375</v>
      </c>
      <c r="B279" s="35" t="s">
        <v>739</v>
      </c>
      <c r="C279" s="35" t="s">
        <v>1947</v>
      </c>
      <c r="D279" s="35" t="s">
        <v>1947</v>
      </c>
      <c r="E279" s="22">
        <v>180000</v>
      </c>
      <c r="F279" s="22">
        <v>240000</v>
      </c>
      <c r="G279" s="22">
        <v>73532.36</v>
      </c>
      <c r="H279" s="22">
        <v>322078.08</v>
      </c>
      <c r="I279" s="22">
        <v>-82078.08</v>
      </c>
      <c r="J279" s="137"/>
      <c r="K279" s="137"/>
    </row>
    <row r="280" spans="1:11" ht="12.75">
      <c r="A280" s="35" t="s">
        <v>385</v>
      </c>
      <c r="B280" s="35" t="s">
        <v>740</v>
      </c>
      <c r="C280" s="35" t="s">
        <v>1947</v>
      </c>
      <c r="D280" s="35" t="s">
        <v>1947</v>
      </c>
      <c r="E280" s="22">
        <v>142043</v>
      </c>
      <c r="F280" s="22">
        <v>142043</v>
      </c>
      <c r="G280" s="22">
        <v>11069.59</v>
      </c>
      <c r="H280" s="22">
        <v>107227.27</v>
      </c>
      <c r="I280" s="22">
        <v>34815.73</v>
      </c>
      <c r="J280" s="137"/>
      <c r="K280" s="137"/>
    </row>
    <row r="281" spans="1:11" ht="12.75">
      <c r="A281" s="35" t="s">
        <v>1084</v>
      </c>
      <c r="B281" s="35" t="s">
        <v>741</v>
      </c>
      <c r="C281" s="35" t="s">
        <v>1947</v>
      </c>
      <c r="D281" s="35" t="s">
        <v>1947</v>
      </c>
      <c r="E281" s="22">
        <v>90061950</v>
      </c>
      <c r="F281" s="22">
        <v>98781995.36</v>
      </c>
      <c r="G281" s="22">
        <v>8195617.15</v>
      </c>
      <c r="H281" s="22">
        <v>75911962.97</v>
      </c>
      <c r="I281" s="22">
        <v>22870032.39</v>
      </c>
      <c r="J281" s="137"/>
      <c r="K281" s="137"/>
    </row>
    <row r="282" spans="1:11" ht="12.75">
      <c r="A282" s="35" t="s">
        <v>742</v>
      </c>
      <c r="B282" s="35" t="s">
        <v>743</v>
      </c>
      <c r="C282" s="35" t="s">
        <v>1947</v>
      </c>
      <c r="D282" s="35" t="s">
        <v>1947</v>
      </c>
      <c r="E282" s="22">
        <v>12650353</v>
      </c>
      <c r="F282" s="22">
        <v>13600678.75</v>
      </c>
      <c r="G282" s="22">
        <v>1382718.69</v>
      </c>
      <c r="H282" s="22">
        <v>11178180.71</v>
      </c>
      <c r="I282" s="22">
        <v>2422498.04</v>
      </c>
      <c r="J282" s="137"/>
      <c r="K282" s="137"/>
    </row>
    <row r="283" spans="1:11" ht="12.75">
      <c r="A283" s="35" t="s">
        <v>744</v>
      </c>
      <c r="B283" s="35" t="s">
        <v>745</v>
      </c>
      <c r="C283" s="35" t="s">
        <v>1947</v>
      </c>
      <c r="D283" s="35" t="s">
        <v>1947</v>
      </c>
      <c r="E283" s="22">
        <v>7172161</v>
      </c>
      <c r="F283" s="22">
        <v>7755654.75</v>
      </c>
      <c r="G283" s="22">
        <v>749389.19</v>
      </c>
      <c r="H283" s="22">
        <v>5893376.21</v>
      </c>
      <c r="I283" s="22">
        <v>1862278.54</v>
      </c>
      <c r="J283" s="137"/>
      <c r="K283" s="137"/>
    </row>
    <row r="284" spans="1:11" ht="12.75">
      <c r="A284" s="35" t="s">
        <v>746</v>
      </c>
      <c r="B284" s="35" t="s">
        <v>747</v>
      </c>
      <c r="C284" s="35" t="s">
        <v>1947</v>
      </c>
      <c r="D284" s="35" t="s">
        <v>1947</v>
      </c>
      <c r="E284" s="22">
        <v>7172161</v>
      </c>
      <c r="F284" s="22">
        <v>7755654.75</v>
      </c>
      <c r="G284" s="22">
        <v>749389.19</v>
      </c>
      <c r="H284" s="22">
        <v>5893376.21</v>
      </c>
      <c r="I284" s="22">
        <v>1862278.54</v>
      </c>
      <c r="J284" s="137"/>
      <c r="K284" s="137"/>
    </row>
    <row r="285" spans="1:11" ht="12.75">
      <c r="A285" s="35" t="s">
        <v>748</v>
      </c>
      <c r="B285" s="35" t="s">
        <v>749</v>
      </c>
      <c r="C285" s="35" t="s">
        <v>1947</v>
      </c>
      <c r="D285" s="35" t="s">
        <v>1947</v>
      </c>
      <c r="E285" s="22">
        <v>5478192</v>
      </c>
      <c r="F285" s="22">
        <v>5845024</v>
      </c>
      <c r="G285" s="22">
        <v>633329.5</v>
      </c>
      <c r="H285" s="22">
        <v>5284804.5</v>
      </c>
      <c r="I285" s="22">
        <v>560219.5</v>
      </c>
      <c r="J285" s="137"/>
      <c r="K285" s="137"/>
    </row>
    <row r="286" spans="1:11" ht="12.75">
      <c r="A286" s="35" t="s">
        <v>750</v>
      </c>
      <c r="B286" s="35" t="s">
        <v>751</v>
      </c>
      <c r="C286" s="35" t="s">
        <v>1947</v>
      </c>
      <c r="D286" s="35" t="s">
        <v>1947</v>
      </c>
      <c r="E286" s="22">
        <v>3557832</v>
      </c>
      <c r="F286" s="22">
        <v>3557832</v>
      </c>
      <c r="G286" s="22">
        <v>230449.5</v>
      </c>
      <c r="H286" s="22">
        <v>2339012.5</v>
      </c>
      <c r="I286" s="22">
        <v>1218819.5</v>
      </c>
      <c r="J286" s="137"/>
      <c r="K286" s="137"/>
    </row>
    <row r="287" spans="1:11" ht="12.75">
      <c r="A287" s="35" t="s">
        <v>752</v>
      </c>
      <c r="B287" s="35" t="s">
        <v>753</v>
      </c>
      <c r="C287" s="35" t="s">
        <v>1947</v>
      </c>
      <c r="D287" s="35" t="s">
        <v>1947</v>
      </c>
      <c r="E287" s="22">
        <v>1463280</v>
      </c>
      <c r="F287" s="22">
        <v>1830112</v>
      </c>
      <c r="G287" s="22">
        <v>174800</v>
      </c>
      <c r="H287" s="22">
        <v>1639092</v>
      </c>
      <c r="I287" s="22">
        <v>191020</v>
      </c>
      <c r="J287" s="137"/>
      <c r="K287" s="137"/>
    </row>
    <row r="288" spans="1:11" ht="12.75">
      <c r="A288" s="35" t="s">
        <v>754</v>
      </c>
      <c r="B288" s="35" t="s">
        <v>755</v>
      </c>
      <c r="C288" s="35" t="s">
        <v>1947</v>
      </c>
      <c r="D288" s="35" t="s">
        <v>1947</v>
      </c>
      <c r="E288" s="22">
        <v>0</v>
      </c>
      <c r="F288" s="22">
        <v>0</v>
      </c>
      <c r="G288" s="22">
        <v>0</v>
      </c>
      <c r="H288" s="22">
        <v>438720</v>
      </c>
      <c r="I288" s="22">
        <v>-438720</v>
      </c>
      <c r="J288" s="137"/>
      <c r="K288" s="137"/>
    </row>
    <row r="289" spans="1:11" ht="12.75">
      <c r="A289" s="35" t="s">
        <v>756</v>
      </c>
      <c r="B289" s="35" t="s">
        <v>757</v>
      </c>
      <c r="C289" s="35" t="s">
        <v>1947</v>
      </c>
      <c r="D289" s="35" t="s">
        <v>1947</v>
      </c>
      <c r="E289" s="22">
        <v>224400</v>
      </c>
      <c r="F289" s="22">
        <v>224400</v>
      </c>
      <c r="G289" s="22">
        <v>189300</v>
      </c>
      <c r="H289" s="22">
        <v>670300</v>
      </c>
      <c r="I289" s="22">
        <v>-445900</v>
      </c>
      <c r="J289" s="137"/>
      <c r="K289" s="137"/>
    </row>
    <row r="290" spans="1:11" ht="12.75">
      <c r="A290" s="35" t="s">
        <v>758</v>
      </c>
      <c r="B290" s="35" t="s">
        <v>759</v>
      </c>
      <c r="C290" s="35" t="s">
        <v>1947</v>
      </c>
      <c r="D290" s="35" t="s">
        <v>1947</v>
      </c>
      <c r="E290" s="22">
        <v>187320</v>
      </c>
      <c r="F290" s="22">
        <v>187320</v>
      </c>
      <c r="G290" s="22">
        <v>31220</v>
      </c>
      <c r="H290" s="22">
        <v>156100</v>
      </c>
      <c r="I290" s="22">
        <v>31220</v>
      </c>
      <c r="J290" s="137"/>
      <c r="K290" s="137"/>
    </row>
    <row r="291" spans="1:11" ht="12.75">
      <c r="A291" s="35" t="s">
        <v>760</v>
      </c>
      <c r="B291" s="35" t="s">
        <v>761</v>
      </c>
      <c r="C291" s="35" t="s">
        <v>1947</v>
      </c>
      <c r="D291" s="35" t="s">
        <v>1947</v>
      </c>
      <c r="E291" s="22">
        <v>45360</v>
      </c>
      <c r="F291" s="22">
        <v>45360</v>
      </c>
      <c r="G291" s="22">
        <v>7560</v>
      </c>
      <c r="H291" s="22">
        <v>41580</v>
      </c>
      <c r="I291" s="22">
        <v>3780</v>
      </c>
      <c r="J291" s="137"/>
      <c r="K291" s="137"/>
    </row>
    <row r="292" spans="1:11" ht="12.75">
      <c r="A292" s="35" t="s">
        <v>762</v>
      </c>
      <c r="B292" s="35" t="s">
        <v>763</v>
      </c>
      <c r="C292" s="35" t="s">
        <v>1947</v>
      </c>
      <c r="D292" s="35" t="s">
        <v>1947</v>
      </c>
      <c r="E292" s="22">
        <v>68352667</v>
      </c>
      <c r="F292" s="22">
        <v>75310766.03</v>
      </c>
      <c r="G292" s="22">
        <v>6421438.87</v>
      </c>
      <c r="H292" s="22">
        <v>61125790.75</v>
      </c>
      <c r="I292" s="22">
        <v>14184975.28</v>
      </c>
      <c r="J292" s="137"/>
      <c r="K292" s="137"/>
    </row>
    <row r="293" spans="1:11" ht="12.75">
      <c r="A293" s="35" t="s">
        <v>764</v>
      </c>
      <c r="B293" s="35" t="s">
        <v>1700</v>
      </c>
      <c r="C293" s="35" t="s">
        <v>1947</v>
      </c>
      <c r="D293" s="35" t="s">
        <v>1947</v>
      </c>
      <c r="E293" s="22">
        <v>50079164</v>
      </c>
      <c r="F293" s="22">
        <v>54635693.09</v>
      </c>
      <c r="G293" s="22">
        <v>5277095.78</v>
      </c>
      <c r="H293" s="22">
        <v>49979026.54</v>
      </c>
      <c r="I293" s="22">
        <v>4656666.55</v>
      </c>
      <c r="J293" s="137"/>
      <c r="K293" s="137"/>
    </row>
    <row r="294" spans="1:11" ht="12.75">
      <c r="A294" s="35" t="s">
        <v>1701</v>
      </c>
      <c r="B294" s="35" t="s">
        <v>1702</v>
      </c>
      <c r="C294" s="35" t="s">
        <v>1947</v>
      </c>
      <c r="D294" s="35" t="s">
        <v>1947</v>
      </c>
      <c r="E294" s="22">
        <v>12606503</v>
      </c>
      <c r="F294" s="22">
        <v>12606503</v>
      </c>
      <c r="G294" s="22">
        <v>852621.42</v>
      </c>
      <c r="H294" s="22">
        <v>8024659.23</v>
      </c>
      <c r="I294" s="22">
        <v>4581843.77</v>
      </c>
      <c r="J294" s="137"/>
      <c r="K294" s="137"/>
    </row>
    <row r="295" spans="1:11" ht="12.75">
      <c r="A295" s="35" t="s">
        <v>1703</v>
      </c>
      <c r="B295" s="35" t="s">
        <v>1704</v>
      </c>
      <c r="C295" s="35" t="s">
        <v>1947</v>
      </c>
      <c r="D295" s="35" t="s">
        <v>1947</v>
      </c>
      <c r="E295" s="22">
        <v>360000</v>
      </c>
      <c r="F295" s="22">
        <v>360000</v>
      </c>
      <c r="G295" s="22">
        <v>30000</v>
      </c>
      <c r="H295" s="22">
        <v>300000</v>
      </c>
      <c r="I295" s="22">
        <v>60000</v>
      </c>
      <c r="J295" s="137"/>
      <c r="K295" s="137"/>
    </row>
    <row r="296" spans="1:11" ht="12.75">
      <c r="A296" s="35" t="s">
        <v>1705</v>
      </c>
      <c r="B296" s="35" t="s">
        <v>1706</v>
      </c>
      <c r="C296" s="35" t="s">
        <v>1947</v>
      </c>
      <c r="D296" s="35" t="s">
        <v>1947</v>
      </c>
      <c r="E296" s="22">
        <v>1008000</v>
      </c>
      <c r="F296" s="22">
        <v>1008000</v>
      </c>
      <c r="G296" s="22">
        <v>229425</v>
      </c>
      <c r="H296" s="22">
        <v>901425</v>
      </c>
      <c r="I296" s="22">
        <v>106575</v>
      </c>
      <c r="J296" s="137"/>
      <c r="K296" s="137"/>
    </row>
    <row r="297" spans="1:11" ht="12.75">
      <c r="A297" s="35" t="s">
        <v>1707</v>
      </c>
      <c r="B297" s="35" t="s">
        <v>1708</v>
      </c>
      <c r="C297" s="35" t="s">
        <v>1947</v>
      </c>
      <c r="D297" s="35" t="s">
        <v>1947</v>
      </c>
      <c r="E297" s="22">
        <v>99000</v>
      </c>
      <c r="F297" s="22">
        <v>99000</v>
      </c>
      <c r="G297" s="22">
        <v>9900</v>
      </c>
      <c r="H297" s="22">
        <v>36300</v>
      </c>
      <c r="I297" s="22">
        <v>62700</v>
      </c>
      <c r="J297" s="137"/>
      <c r="K297" s="137"/>
    </row>
    <row r="298" spans="1:11" ht="12.75">
      <c r="A298" s="35" t="s">
        <v>1709</v>
      </c>
      <c r="B298" s="35" t="s">
        <v>1710</v>
      </c>
      <c r="C298" s="35" t="s">
        <v>1947</v>
      </c>
      <c r="D298" s="35" t="s">
        <v>1947</v>
      </c>
      <c r="E298" s="22">
        <v>1200000</v>
      </c>
      <c r="F298" s="22">
        <v>3400000</v>
      </c>
      <c r="G298" s="22">
        <v>0</v>
      </c>
      <c r="H298" s="22">
        <v>0</v>
      </c>
      <c r="I298" s="22">
        <v>3400000</v>
      </c>
      <c r="J298" s="137"/>
      <c r="K298" s="137"/>
    </row>
    <row r="299" spans="1:11" ht="12.75">
      <c r="A299" s="35" t="s">
        <v>1711</v>
      </c>
      <c r="B299" s="35" t="s">
        <v>1712</v>
      </c>
      <c r="C299" s="35" t="s">
        <v>1947</v>
      </c>
      <c r="D299" s="35" t="s">
        <v>1947</v>
      </c>
      <c r="E299" s="22">
        <v>3000000</v>
      </c>
      <c r="F299" s="22">
        <v>3000000</v>
      </c>
      <c r="G299" s="22">
        <v>0</v>
      </c>
      <c r="H299" s="22">
        <v>0</v>
      </c>
      <c r="I299" s="22">
        <v>3000000</v>
      </c>
      <c r="J299" s="137"/>
      <c r="K299" s="137"/>
    </row>
    <row r="300" spans="1:11" ht="12.75">
      <c r="A300" s="35" t="s">
        <v>1713</v>
      </c>
      <c r="B300" s="35" t="s">
        <v>1714</v>
      </c>
      <c r="C300" s="35" t="s">
        <v>1947</v>
      </c>
      <c r="D300" s="35" t="s">
        <v>1947</v>
      </c>
      <c r="E300" s="22">
        <v>0</v>
      </c>
      <c r="F300" s="22">
        <v>201569.94</v>
      </c>
      <c r="G300" s="22">
        <v>22396.67</v>
      </c>
      <c r="H300" s="22">
        <v>134380.01</v>
      </c>
      <c r="I300" s="22">
        <v>67189.93</v>
      </c>
      <c r="J300" s="137"/>
      <c r="K300" s="137"/>
    </row>
    <row r="301" spans="1:11" ht="12.75">
      <c r="A301" s="35" t="s">
        <v>155</v>
      </c>
      <c r="B301" s="35" t="s">
        <v>156</v>
      </c>
      <c r="C301" s="35" t="s">
        <v>1947</v>
      </c>
      <c r="D301" s="35" t="s">
        <v>1947</v>
      </c>
      <c r="E301" s="22">
        <v>0</v>
      </c>
      <c r="F301" s="22">
        <v>0</v>
      </c>
      <c r="G301" s="22">
        <v>0</v>
      </c>
      <c r="H301" s="22">
        <v>1749999.97</v>
      </c>
      <c r="I301" s="22">
        <v>-1749999.97</v>
      </c>
      <c r="J301" s="137"/>
      <c r="K301" s="137"/>
    </row>
    <row r="302" spans="1:11" ht="12.75">
      <c r="A302" s="35" t="s">
        <v>1715</v>
      </c>
      <c r="B302" s="35" t="s">
        <v>1716</v>
      </c>
      <c r="C302" s="35" t="s">
        <v>1947</v>
      </c>
      <c r="D302" s="35" t="s">
        <v>1947</v>
      </c>
      <c r="E302" s="22">
        <v>1187191</v>
      </c>
      <c r="F302" s="22">
        <v>1311874.48</v>
      </c>
      <c r="G302" s="22">
        <v>209757.66</v>
      </c>
      <c r="H302" s="22">
        <v>1444604.76</v>
      </c>
      <c r="I302" s="22">
        <v>-132730.28</v>
      </c>
      <c r="J302" s="137"/>
      <c r="K302" s="137"/>
    </row>
    <row r="303" spans="1:11" ht="12.75">
      <c r="A303" s="35" t="s">
        <v>1717</v>
      </c>
      <c r="B303" s="35" t="s">
        <v>1718</v>
      </c>
      <c r="C303" s="35" t="s">
        <v>1947</v>
      </c>
      <c r="D303" s="35" t="s">
        <v>1947</v>
      </c>
      <c r="E303" s="22">
        <v>641417</v>
      </c>
      <c r="F303" s="22">
        <v>766100.48</v>
      </c>
      <c r="G303" s="22">
        <v>0</v>
      </c>
      <c r="H303" s="22">
        <v>690031.06</v>
      </c>
      <c r="I303" s="22">
        <v>76069.42</v>
      </c>
      <c r="J303" s="137"/>
      <c r="K303" s="137"/>
    </row>
    <row r="304" spans="1:11" ht="12.75">
      <c r="A304" s="35" t="s">
        <v>1719</v>
      </c>
      <c r="B304" s="35" t="s">
        <v>1720</v>
      </c>
      <c r="C304" s="35" t="s">
        <v>1947</v>
      </c>
      <c r="D304" s="35" t="s">
        <v>1947</v>
      </c>
      <c r="E304" s="22">
        <v>125301</v>
      </c>
      <c r="F304" s="22">
        <v>125301</v>
      </c>
      <c r="G304" s="22">
        <v>0</v>
      </c>
      <c r="H304" s="22">
        <v>125300.7</v>
      </c>
      <c r="I304" s="22">
        <v>0.3</v>
      </c>
      <c r="J304" s="137"/>
      <c r="K304" s="137"/>
    </row>
    <row r="305" spans="1:11" ht="12.75">
      <c r="A305" s="35" t="s">
        <v>1721</v>
      </c>
      <c r="B305" s="35" t="s">
        <v>1722</v>
      </c>
      <c r="C305" s="35" t="s">
        <v>1947</v>
      </c>
      <c r="D305" s="35" t="s">
        <v>1947</v>
      </c>
      <c r="E305" s="22">
        <v>0</v>
      </c>
      <c r="F305" s="22">
        <v>0</v>
      </c>
      <c r="G305" s="22">
        <v>6000</v>
      </c>
      <c r="H305" s="22">
        <v>18000</v>
      </c>
      <c r="I305" s="22">
        <v>-18000</v>
      </c>
      <c r="J305" s="137"/>
      <c r="K305" s="137"/>
    </row>
    <row r="306" spans="1:11" ht="12.75">
      <c r="A306" s="35" t="s">
        <v>1723</v>
      </c>
      <c r="B306" s="35" t="s">
        <v>1724</v>
      </c>
      <c r="C306" s="35" t="s">
        <v>1947</v>
      </c>
      <c r="D306" s="35" t="s">
        <v>1947</v>
      </c>
      <c r="E306" s="22">
        <v>120000</v>
      </c>
      <c r="F306" s="22">
        <v>120000</v>
      </c>
      <c r="G306" s="22">
        <v>0</v>
      </c>
      <c r="H306" s="22">
        <v>0</v>
      </c>
      <c r="I306" s="22">
        <v>120000</v>
      </c>
      <c r="J306" s="137"/>
      <c r="K306" s="137"/>
    </row>
    <row r="307" spans="1:11" ht="12.75">
      <c r="A307" s="35" t="s">
        <v>1725</v>
      </c>
      <c r="B307" s="35" t="s">
        <v>1726</v>
      </c>
      <c r="C307" s="35" t="s">
        <v>1947</v>
      </c>
      <c r="D307" s="35" t="s">
        <v>1947</v>
      </c>
      <c r="E307" s="22">
        <v>300473</v>
      </c>
      <c r="F307" s="22">
        <v>300473</v>
      </c>
      <c r="G307" s="22">
        <v>163757.66</v>
      </c>
      <c r="H307" s="22">
        <v>491273</v>
      </c>
      <c r="I307" s="22">
        <v>-190800</v>
      </c>
      <c r="J307" s="137"/>
      <c r="K307" s="137"/>
    </row>
    <row r="308" spans="1:11" ht="12.75">
      <c r="A308" s="35" t="s">
        <v>1727</v>
      </c>
      <c r="B308" s="35" t="s">
        <v>1728</v>
      </c>
      <c r="C308" s="35" t="s">
        <v>1947</v>
      </c>
      <c r="D308" s="35" t="s">
        <v>1947</v>
      </c>
      <c r="E308" s="22">
        <v>0</v>
      </c>
      <c r="F308" s="22">
        <v>0</v>
      </c>
      <c r="G308" s="22">
        <v>40000</v>
      </c>
      <c r="H308" s="22">
        <v>120000</v>
      </c>
      <c r="I308" s="22">
        <v>-120000</v>
      </c>
      <c r="J308" s="137"/>
      <c r="K308" s="137"/>
    </row>
    <row r="309" spans="1:11" ht="12.75">
      <c r="A309" s="35" t="s">
        <v>1729</v>
      </c>
      <c r="B309" s="35" t="s">
        <v>1730</v>
      </c>
      <c r="C309" s="35" t="s">
        <v>1947</v>
      </c>
      <c r="D309" s="35" t="s">
        <v>1947</v>
      </c>
      <c r="E309" s="22">
        <v>1760423</v>
      </c>
      <c r="F309" s="22">
        <v>1760423</v>
      </c>
      <c r="G309" s="22">
        <v>146701.93</v>
      </c>
      <c r="H309" s="22">
        <v>1320317.37</v>
      </c>
      <c r="I309" s="22">
        <v>440105.63</v>
      </c>
      <c r="J309" s="137"/>
      <c r="K309" s="137"/>
    </row>
    <row r="310" spans="1:11" ht="12.75">
      <c r="A310" s="35" t="s">
        <v>1731</v>
      </c>
      <c r="B310" s="35" t="s">
        <v>1732</v>
      </c>
      <c r="C310" s="35" t="s">
        <v>1947</v>
      </c>
      <c r="D310" s="35" t="s">
        <v>1947</v>
      </c>
      <c r="E310" s="22">
        <v>1760423</v>
      </c>
      <c r="F310" s="22">
        <v>1760423</v>
      </c>
      <c r="G310" s="22">
        <v>146701.93</v>
      </c>
      <c r="H310" s="22">
        <v>1320317.37</v>
      </c>
      <c r="I310" s="22">
        <v>440105.63</v>
      </c>
      <c r="J310" s="137"/>
      <c r="K310" s="137"/>
    </row>
    <row r="311" spans="1:11" ht="12.75">
      <c r="A311" s="35" t="s">
        <v>1733</v>
      </c>
      <c r="B311" s="35" t="s">
        <v>1734</v>
      </c>
      <c r="C311" s="35" t="s">
        <v>1947</v>
      </c>
      <c r="D311" s="35" t="s">
        <v>1947</v>
      </c>
      <c r="E311" s="22">
        <v>1751316</v>
      </c>
      <c r="F311" s="22">
        <v>2438253.1</v>
      </c>
      <c r="G311" s="22">
        <v>35000</v>
      </c>
      <c r="H311" s="22">
        <v>831937.1</v>
      </c>
      <c r="I311" s="22">
        <v>1606316</v>
      </c>
      <c r="J311" s="137"/>
      <c r="K311" s="137"/>
    </row>
    <row r="312" spans="1:11" ht="12.75">
      <c r="A312" s="35" t="s">
        <v>1735</v>
      </c>
      <c r="B312" s="35" t="s">
        <v>1736</v>
      </c>
      <c r="C312" s="35" t="s">
        <v>1947</v>
      </c>
      <c r="D312" s="35" t="s">
        <v>1947</v>
      </c>
      <c r="E312" s="22">
        <v>48000</v>
      </c>
      <c r="F312" s="22">
        <v>48000</v>
      </c>
      <c r="G312" s="22">
        <v>0</v>
      </c>
      <c r="H312" s="22">
        <v>0</v>
      </c>
      <c r="I312" s="22">
        <v>48000</v>
      </c>
      <c r="J312" s="137"/>
      <c r="K312" s="137"/>
    </row>
    <row r="313" spans="1:11" ht="12.75">
      <c r="A313" s="35" t="s">
        <v>1737</v>
      </c>
      <c r="B313" s="35" t="s">
        <v>1738</v>
      </c>
      <c r="C313" s="35" t="s">
        <v>1947</v>
      </c>
      <c r="D313" s="35" t="s">
        <v>1947</v>
      </c>
      <c r="E313" s="22">
        <v>0</v>
      </c>
      <c r="F313" s="22">
        <v>686937.1</v>
      </c>
      <c r="G313" s="22">
        <v>0</v>
      </c>
      <c r="H313" s="22">
        <v>686937.1</v>
      </c>
      <c r="I313" s="22">
        <v>0</v>
      </c>
      <c r="J313" s="137"/>
      <c r="K313" s="137"/>
    </row>
    <row r="314" spans="1:11" ht="12.75">
      <c r="A314" s="35" t="s">
        <v>1739</v>
      </c>
      <c r="B314" s="35" t="s">
        <v>1740</v>
      </c>
      <c r="C314" s="35" t="s">
        <v>1947</v>
      </c>
      <c r="D314" s="35" t="s">
        <v>1947</v>
      </c>
      <c r="E314" s="22">
        <v>0</v>
      </c>
      <c r="F314" s="22">
        <v>0</v>
      </c>
      <c r="G314" s="22">
        <v>0</v>
      </c>
      <c r="H314" s="22">
        <v>110000</v>
      </c>
      <c r="I314" s="22">
        <v>-110000</v>
      </c>
      <c r="J314" s="137"/>
      <c r="K314" s="137"/>
    </row>
    <row r="315" spans="1:11" ht="12.75">
      <c r="A315" s="35" t="s">
        <v>1457</v>
      </c>
      <c r="B315" s="35" t="s">
        <v>1458</v>
      </c>
      <c r="C315" s="35" t="s">
        <v>1947</v>
      </c>
      <c r="D315" s="35" t="s">
        <v>1947</v>
      </c>
      <c r="E315" s="22">
        <v>0</v>
      </c>
      <c r="F315" s="22">
        <v>0</v>
      </c>
      <c r="G315" s="22">
        <v>35000</v>
      </c>
      <c r="H315" s="22">
        <v>35000</v>
      </c>
      <c r="I315" s="22">
        <v>-35000</v>
      </c>
      <c r="J315" s="137"/>
      <c r="K315" s="137"/>
    </row>
    <row r="316" spans="1:11" ht="12.75">
      <c r="A316" s="35" t="s">
        <v>1741</v>
      </c>
      <c r="B316" s="35" t="s">
        <v>1742</v>
      </c>
      <c r="C316" s="35" t="s">
        <v>1947</v>
      </c>
      <c r="D316" s="35" t="s">
        <v>1947</v>
      </c>
      <c r="E316" s="22">
        <v>203316</v>
      </c>
      <c r="F316" s="22">
        <v>203316</v>
      </c>
      <c r="G316" s="22">
        <v>0</v>
      </c>
      <c r="H316" s="22">
        <v>0</v>
      </c>
      <c r="I316" s="22">
        <v>203316</v>
      </c>
      <c r="J316" s="137"/>
      <c r="K316" s="137"/>
    </row>
    <row r="317" spans="1:11" ht="12.75">
      <c r="A317" s="35" t="s">
        <v>1743</v>
      </c>
      <c r="B317" s="35" t="s">
        <v>1744</v>
      </c>
      <c r="C317" s="35" t="s">
        <v>1947</v>
      </c>
      <c r="D317" s="35" t="s">
        <v>1947</v>
      </c>
      <c r="E317" s="22">
        <v>1500000</v>
      </c>
      <c r="F317" s="22">
        <v>1500000</v>
      </c>
      <c r="G317" s="22">
        <v>0</v>
      </c>
      <c r="H317" s="22">
        <v>0</v>
      </c>
      <c r="I317" s="22">
        <v>1500000</v>
      </c>
      <c r="J317" s="137"/>
      <c r="K317" s="137"/>
    </row>
    <row r="318" spans="1:11" ht="12.75">
      <c r="A318" s="35" t="s">
        <v>1745</v>
      </c>
      <c r="B318" s="35" t="s">
        <v>1746</v>
      </c>
      <c r="C318" s="35" t="s">
        <v>1947</v>
      </c>
      <c r="D318" s="35" t="s">
        <v>1947</v>
      </c>
      <c r="E318" s="22">
        <v>4360000</v>
      </c>
      <c r="F318" s="22">
        <v>4360000</v>
      </c>
      <c r="G318" s="22">
        <v>0</v>
      </c>
      <c r="H318" s="22">
        <v>11132.28</v>
      </c>
      <c r="I318" s="22">
        <v>4348867.72</v>
      </c>
      <c r="J318" s="137"/>
      <c r="K318" s="137"/>
    </row>
    <row r="319" spans="1:11" ht="12.75">
      <c r="A319" s="35" t="s">
        <v>1747</v>
      </c>
      <c r="B319" s="35" t="s">
        <v>1748</v>
      </c>
      <c r="C319" s="35" t="s">
        <v>1947</v>
      </c>
      <c r="D319" s="35" t="s">
        <v>1947</v>
      </c>
      <c r="E319" s="22">
        <v>290000</v>
      </c>
      <c r="F319" s="22">
        <v>290000</v>
      </c>
      <c r="G319" s="22">
        <v>0</v>
      </c>
      <c r="H319" s="22">
        <v>0</v>
      </c>
      <c r="I319" s="22">
        <v>290000</v>
      </c>
      <c r="J319" s="137"/>
      <c r="K319" s="137"/>
    </row>
    <row r="320" spans="1:11" ht="12.75">
      <c r="A320" s="35" t="s">
        <v>1749</v>
      </c>
      <c r="B320" s="35" t="s">
        <v>1750</v>
      </c>
      <c r="C320" s="35" t="s">
        <v>1947</v>
      </c>
      <c r="D320" s="35" t="s">
        <v>1947</v>
      </c>
      <c r="E320" s="22">
        <v>1260000</v>
      </c>
      <c r="F320" s="22">
        <v>1260000</v>
      </c>
      <c r="G320" s="22">
        <v>0</v>
      </c>
      <c r="H320" s="22">
        <v>106.28</v>
      </c>
      <c r="I320" s="22">
        <v>1259893.72</v>
      </c>
      <c r="J320" s="137"/>
      <c r="K320" s="137"/>
    </row>
    <row r="321" spans="1:11" ht="12.75">
      <c r="A321" s="35" t="s">
        <v>1751</v>
      </c>
      <c r="B321" s="35" t="s">
        <v>1752</v>
      </c>
      <c r="C321" s="35" t="s">
        <v>1947</v>
      </c>
      <c r="D321" s="35" t="s">
        <v>1947</v>
      </c>
      <c r="E321" s="22">
        <v>2340000</v>
      </c>
      <c r="F321" s="22">
        <v>2340000</v>
      </c>
      <c r="G321" s="22">
        <v>0</v>
      </c>
      <c r="H321" s="22">
        <v>0</v>
      </c>
      <c r="I321" s="22">
        <v>2340000</v>
      </c>
      <c r="J321" s="137"/>
      <c r="K321" s="137"/>
    </row>
    <row r="322" spans="1:11" ht="12.75">
      <c r="A322" s="35" t="s">
        <v>1753</v>
      </c>
      <c r="B322" s="35" t="s">
        <v>1754</v>
      </c>
      <c r="C322" s="35" t="s">
        <v>1947</v>
      </c>
      <c r="D322" s="35" t="s">
        <v>1947</v>
      </c>
      <c r="E322" s="22">
        <v>470000</v>
      </c>
      <c r="F322" s="22">
        <v>470000</v>
      </c>
      <c r="G322" s="22">
        <v>0</v>
      </c>
      <c r="H322" s="22">
        <v>11026</v>
      </c>
      <c r="I322" s="22">
        <v>458974</v>
      </c>
      <c r="J322" s="137"/>
      <c r="K322" s="137"/>
    </row>
    <row r="323" spans="1:11" ht="12.75">
      <c r="A323" s="35" t="s">
        <v>368</v>
      </c>
      <c r="B323" s="35" t="s">
        <v>1755</v>
      </c>
      <c r="C323" s="35" t="s">
        <v>1947</v>
      </c>
      <c r="D323" s="35" t="s">
        <v>1947</v>
      </c>
      <c r="E323" s="22">
        <v>2442770</v>
      </c>
      <c r="F323" s="22">
        <v>2442770</v>
      </c>
      <c r="G323" s="22">
        <v>36630.57</v>
      </c>
      <c r="H323" s="22">
        <v>1957524.05</v>
      </c>
      <c r="I323" s="22">
        <v>485245.95</v>
      </c>
      <c r="J323" s="137"/>
      <c r="K323" s="137"/>
    </row>
    <row r="324" spans="1:11" ht="12.75">
      <c r="A324" s="35" t="s">
        <v>1756</v>
      </c>
      <c r="B324" s="35" t="s">
        <v>1757</v>
      </c>
      <c r="C324" s="35" t="s">
        <v>1947</v>
      </c>
      <c r="D324" s="35" t="s">
        <v>1947</v>
      </c>
      <c r="E324" s="22">
        <v>260920</v>
      </c>
      <c r="F324" s="22">
        <v>260920</v>
      </c>
      <c r="G324" s="22">
        <v>0</v>
      </c>
      <c r="H324" s="22">
        <v>0</v>
      </c>
      <c r="I324" s="22">
        <v>260920</v>
      </c>
      <c r="J324" s="137"/>
      <c r="K324" s="137"/>
    </row>
    <row r="325" spans="1:11" ht="12.75">
      <c r="A325" s="35" t="s">
        <v>1758</v>
      </c>
      <c r="B325" s="35" t="s">
        <v>1759</v>
      </c>
      <c r="C325" s="35" t="s">
        <v>1947</v>
      </c>
      <c r="D325" s="35" t="s">
        <v>1947</v>
      </c>
      <c r="E325" s="22">
        <v>132220</v>
      </c>
      <c r="F325" s="22">
        <v>132220</v>
      </c>
      <c r="G325" s="22">
        <v>0</v>
      </c>
      <c r="H325" s="22">
        <v>0</v>
      </c>
      <c r="I325" s="22">
        <v>132220</v>
      </c>
      <c r="J325" s="137"/>
      <c r="K325" s="137"/>
    </row>
    <row r="326" spans="1:11" ht="12.75">
      <c r="A326" s="35" t="s">
        <v>1760</v>
      </c>
      <c r="B326" s="35" t="s">
        <v>1761</v>
      </c>
      <c r="C326" s="35" t="s">
        <v>1947</v>
      </c>
      <c r="D326" s="35" t="s">
        <v>1947</v>
      </c>
      <c r="E326" s="22">
        <v>128700</v>
      </c>
      <c r="F326" s="22">
        <v>128700</v>
      </c>
      <c r="G326" s="22">
        <v>0</v>
      </c>
      <c r="H326" s="22">
        <v>0</v>
      </c>
      <c r="I326" s="22">
        <v>128700</v>
      </c>
      <c r="J326" s="137"/>
      <c r="K326" s="137"/>
    </row>
    <row r="327" spans="1:11" ht="12.75">
      <c r="A327" s="35" t="s">
        <v>1762</v>
      </c>
      <c r="B327" s="35" t="s">
        <v>1763</v>
      </c>
      <c r="C327" s="35" t="s">
        <v>1947</v>
      </c>
      <c r="D327" s="35" t="s">
        <v>1947</v>
      </c>
      <c r="E327" s="22">
        <v>495000</v>
      </c>
      <c r="F327" s="22">
        <v>495000</v>
      </c>
      <c r="G327" s="22">
        <v>36630.57</v>
      </c>
      <c r="H327" s="22">
        <v>329675.13</v>
      </c>
      <c r="I327" s="22">
        <v>165324.87</v>
      </c>
      <c r="J327" s="137"/>
      <c r="K327" s="137"/>
    </row>
    <row r="328" spans="1:11" ht="12.75">
      <c r="A328" s="35" t="s">
        <v>1764</v>
      </c>
      <c r="B328" s="35" t="s">
        <v>1765</v>
      </c>
      <c r="C328" s="35" t="s">
        <v>1947</v>
      </c>
      <c r="D328" s="35" t="s">
        <v>1947</v>
      </c>
      <c r="E328" s="22">
        <v>495000</v>
      </c>
      <c r="F328" s="22">
        <v>495000</v>
      </c>
      <c r="G328" s="22">
        <v>36630.57</v>
      </c>
      <c r="H328" s="22">
        <v>329675.13</v>
      </c>
      <c r="I328" s="22">
        <v>165324.87</v>
      </c>
      <c r="J328" s="137"/>
      <c r="K328" s="137"/>
    </row>
    <row r="329" spans="1:11" ht="12.75">
      <c r="A329" s="35" t="s">
        <v>1766</v>
      </c>
      <c r="B329" s="35" t="s">
        <v>1767</v>
      </c>
      <c r="C329" s="35" t="s">
        <v>1947</v>
      </c>
      <c r="D329" s="35" t="s">
        <v>1947</v>
      </c>
      <c r="E329" s="22">
        <v>928950</v>
      </c>
      <c r="F329" s="22">
        <v>928950</v>
      </c>
      <c r="G329" s="22">
        <v>0</v>
      </c>
      <c r="H329" s="22">
        <v>691200</v>
      </c>
      <c r="I329" s="22">
        <v>237750</v>
      </c>
      <c r="J329" s="137"/>
      <c r="K329" s="137"/>
    </row>
    <row r="330" spans="1:11" ht="12.75">
      <c r="A330" s="35" t="s">
        <v>1768</v>
      </c>
      <c r="B330" s="35" t="s">
        <v>1769</v>
      </c>
      <c r="C330" s="35" t="s">
        <v>1947</v>
      </c>
      <c r="D330" s="35" t="s">
        <v>1947</v>
      </c>
      <c r="E330" s="22">
        <v>144100</v>
      </c>
      <c r="F330" s="22">
        <v>144100</v>
      </c>
      <c r="G330" s="22">
        <v>0</v>
      </c>
      <c r="H330" s="22">
        <v>0</v>
      </c>
      <c r="I330" s="22">
        <v>144100</v>
      </c>
      <c r="J330" s="137"/>
      <c r="K330" s="137"/>
    </row>
    <row r="331" spans="1:11" ht="12.75">
      <c r="A331" s="35" t="s">
        <v>1770</v>
      </c>
      <c r="B331" s="35" t="s">
        <v>1771</v>
      </c>
      <c r="C331" s="35" t="s">
        <v>1947</v>
      </c>
      <c r="D331" s="35" t="s">
        <v>1947</v>
      </c>
      <c r="E331" s="22">
        <v>0</v>
      </c>
      <c r="F331" s="22">
        <v>0</v>
      </c>
      <c r="G331" s="22">
        <v>0</v>
      </c>
      <c r="H331" s="22">
        <v>48000</v>
      </c>
      <c r="I331" s="22">
        <v>-48000</v>
      </c>
      <c r="J331" s="137"/>
      <c r="K331" s="137"/>
    </row>
    <row r="332" spans="1:11" ht="12.75">
      <c r="A332" s="35" t="s">
        <v>1772</v>
      </c>
      <c r="B332" s="35" t="s">
        <v>1773</v>
      </c>
      <c r="C332" s="35" t="s">
        <v>1947</v>
      </c>
      <c r="D332" s="35" t="s">
        <v>1947</v>
      </c>
      <c r="E332" s="22">
        <v>174350</v>
      </c>
      <c r="F332" s="22">
        <v>174350</v>
      </c>
      <c r="G332" s="22">
        <v>0</v>
      </c>
      <c r="H332" s="22">
        <v>283200</v>
      </c>
      <c r="I332" s="22">
        <v>-108850</v>
      </c>
      <c r="J332" s="137"/>
      <c r="K332" s="137"/>
    </row>
    <row r="333" spans="1:11" ht="12.75">
      <c r="A333" s="35" t="s">
        <v>1774</v>
      </c>
      <c r="B333" s="35" t="s">
        <v>1775</v>
      </c>
      <c r="C333" s="35" t="s">
        <v>1947</v>
      </c>
      <c r="D333" s="35" t="s">
        <v>1947</v>
      </c>
      <c r="E333" s="22">
        <v>610500</v>
      </c>
      <c r="F333" s="22">
        <v>610500</v>
      </c>
      <c r="G333" s="22">
        <v>0</v>
      </c>
      <c r="H333" s="22">
        <v>360000</v>
      </c>
      <c r="I333" s="22">
        <v>250500</v>
      </c>
      <c r="J333" s="137"/>
      <c r="K333" s="137"/>
    </row>
    <row r="334" spans="1:11" ht="12.75">
      <c r="A334" s="35" t="s">
        <v>1776</v>
      </c>
      <c r="B334" s="35" t="s">
        <v>1777</v>
      </c>
      <c r="C334" s="35" t="s">
        <v>1947</v>
      </c>
      <c r="D334" s="35" t="s">
        <v>1947</v>
      </c>
      <c r="E334" s="22">
        <v>757900</v>
      </c>
      <c r="F334" s="22">
        <v>757900</v>
      </c>
      <c r="G334" s="22">
        <v>0</v>
      </c>
      <c r="H334" s="22">
        <v>936648.92</v>
      </c>
      <c r="I334" s="22">
        <v>-178748.92</v>
      </c>
      <c r="J334" s="137"/>
      <c r="K334" s="137"/>
    </row>
    <row r="335" spans="1:11" ht="12.75">
      <c r="A335" s="35" t="s">
        <v>1778</v>
      </c>
      <c r="B335" s="35" t="s">
        <v>1779</v>
      </c>
      <c r="C335" s="35" t="s">
        <v>1947</v>
      </c>
      <c r="D335" s="35" t="s">
        <v>1947</v>
      </c>
      <c r="E335" s="22">
        <v>368500</v>
      </c>
      <c r="F335" s="22">
        <v>368500</v>
      </c>
      <c r="G335" s="22">
        <v>0</v>
      </c>
      <c r="H335" s="22">
        <v>388856.18</v>
      </c>
      <c r="I335" s="22">
        <v>-20356.18</v>
      </c>
      <c r="J335" s="137"/>
      <c r="K335" s="137"/>
    </row>
    <row r="336" spans="1:11" ht="12.75">
      <c r="A336" s="35" t="s">
        <v>1780</v>
      </c>
      <c r="B336" s="35" t="s">
        <v>1781</v>
      </c>
      <c r="C336" s="35" t="s">
        <v>1947</v>
      </c>
      <c r="D336" s="35" t="s">
        <v>1947</v>
      </c>
      <c r="E336" s="22">
        <v>59400</v>
      </c>
      <c r="F336" s="22">
        <v>59400</v>
      </c>
      <c r="G336" s="22">
        <v>0</v>
      </c>
      <c r="H336" s="22">
        <v>76077.44</v>
      </c>
      <c r="I336" s="22">
        <v>-16677.44</v>
      </c>
      <c r="J336" s="137"/>
      <c r="K336" s="137"/>
    </row>
    <row r="337" spans="1:11" ht="12.75">
      <c r="A337" s="35" t="s">
        <v>1782</v>
      </c>
      <c r="B337" s="35" t="s">
        <v>1783</v>
      </c>
      <c r="C337" s="35" t="s">
        <v>1947</v>
      </c>
      <c r="D337" s="35" t="s">
        <v>1947</v>
      </c>
      <c r="E337" s="22">
        <v>154000</v>
      </c>
      <c r="F337" s="22">
        <v>154000</v>
      </c>
      <c r="G337" s="22">
        <v>0</v>
      </c>
      <c r="H337" s="22">
        <v>81000</v>
      </c>
      <c r="I337" s="22">
        <v>73000</v>
      </c>
      <c r="J337" s="137"/>
      <c r="K337" s="137"/>
    </row>
    <row r="338" spans="1:11" ht="12.75">
      <c r="A338" s="35" t="s">
        <v>1784</v>
      </c>
      <c r="B338" s="35" t="s">
        <v>1785</v>
      </c>
      <c r="C338" s="35" t="s">
        <v>1947</v>
      </c>
      <c r="D338" s="35" t="s">
        <v>1947</v>
      </c>
      <c r="E338" s="22">
        <v>176000</v>
      </c>
      <c r="F338" s="22">
        <v>176000</v>
      </c>
      <c r="G338" s="22">
        <v>0</v>
      </c>
      <c r="H338" s="22">
        <v>0</v>
      </c>
      <c r="I338" s="22">
        <v>176000</v>
      </c>
      <c r="J338" s="137"/>
      <c r="K338" s="137"/>
    </row>
    <row r="339" spans="1:11" ht="12.75">
      <c r="A339" s="35" t="s">
        <v>1786</v>
      </c>
      <c r="B339" s="35" t="s">
        <v>1773</v>
      </c>
      <c r="C339" s="35" t="s">
        <v>1947</v>
      </c>
      <c r="D339" s="35" t="s">
        <v>1947</v>
      </c>
      <c r="E339" s="22">
        <v>0</v>
      </c>
      <c r="F339" s="22">
        <v>0</v>
      </c>
      <c r="G339" s="22">
        <v>0</v>
      </c>
      <c r="H339" s="22">
        <v>182000</v>
      </c>
      <c r="I339" s="22">
        <v>-182000</v>
      </c>
      <c r="J339" s="137"/>
      <c r="K339" s="137"/>
    </row>
    <row r="340" spans="1:11" ht="12.75">
      <c r="A340" s="35" t="s">
        <v>1787</v>
      </c>
      <c r="B340" s="35" t="s">
        <v>1788</v>
      </c>
      <c r="C340" s="35" t="s">
        <v>1947</v>
      </c>
      <c r="D340" s="35" t="s">
        <v>1947</v>
      </c>
      <c r="E340" s="22">
        <v>0</v>
      </c>
      <c r="F340" s="22">
        <v>0</v>
      </c>
      <c r="G340" s="22">
        <v>0</v>
      </c>
      <c r="H340" s="22">
        <v>150000</v>
      </c>
      <c r="I340" s="22">
        <v>-150000</v>
      </c>
      <c r="J340" s="137"/>
      <c r="K340" s="137"/>
    </row>
    <row r="341" spans="1:11" ht="12.75">
      <c r="A341" s="35" t="s">
        <v>1789</v>
      </c>
      <c r="B341" s="35" t="s">
        <v>1790</v>
      </c>
      <c r="C341" s="35" t="s">
        <v>1947</v>
      </c>
      <c r="D341" s="35" t="s">
        <v>1947</v>
      </c>
      <c r="E341" s="22">
        <v>0</v>
      </c>
      <c r="F341" s="22">
        <v>0</v>
      </c>
      <c r="G341" s="22">
        <v>0</v>
      </c>
      <c r="H341" s="22">
        <v>58715.3</v>
      </c>
      <c r="I341" s="22">
        <v>-58715.3</v>
      </c>
      <c r="J341" s="137"/>
      <c r="K341" s="137"/>
    </row>
    <row r="342" spans="1:11" ht="12.75">
      <c r="A342" s="35" t="s">
        <v>378</v>
      </c>
      <c r="B342" s="35" t="s">
        <v>1791</v>
      </c>
      <c r="C342" s="35" t="s">
        <v>1947</v>
      </c>
      <c r="D342" s="35" t="s">
        <v>1947</v>
      </c>
      <c r="E342" s="22">
        <v>16717656</v>
      </c>
      <c r="F342" s="22">
        <v>16829199.57</v>
      </c>
      <c r="G342" s="22">
        <v>1743067.73</v>
      </c>
      <c r="H342" s="22">
        <v>7943240.07</v>
      </c>
      <c r="I342" s="22">
        <v>8885959.5</v>
      </c>
      <c r="J342" s="137"/>
      <c r="K342" s="137"/>
    </row>
    <row r="343" spans="1:11" ht="12.75">
      <c r="A343" s="35" t="s">
        <v>1792</v>
      </c>
      <c r="B343" s="35" t="s">
        <v>1793</v>
      </c>
      <c r="C343" s="35" t="s">
        <v>1947</v>
      </c>
      <c r="D343" s="35" t="s">
        <v>1947</v>
      </c>
      <c r="E343" s="22">
        <v>6300000</v>
      </c>
      <c r="F343" s="22">
        <v>6300000</v>
      </c>
      <c r="G343" s="22">
        <v>1261645.33</v>
      </c>
      <c r="H343" s="22">
        <v>6340666.67</v>
      </c>
      <c r="I343" s="22">
        <v>-40666.67</v>
      </c>
      <c r="J343" s="137"/>
      <c r="K343" s="137"/>
    </row>
    <row r="344" spans="1:11" ht="12.75">
      <c r="A344" s="35" t="s">
        <v>1794</v>
      </c>
      <c r="B344" s="35" t="s">
        <v>1795</v>
      </c>
      <c r="C344" s="35" t="s">
        <v>1947</v>
      </c>
      <c r="D344" s="35" t="s">
        <v>1947</v>
      </c>
      <c r="E344" s="22">
        <v>10000</v>
      </c>
      <c r="F344" s="22">
        <v>10000</v>
      </c>
      <c r="G344" s="22">
        <v>0</v>
      </c>
      <c r="H344" s="22">
        <v>17100</v>
      </c>
      <c r="I344" s="22">
        <v>-7100</v>
      </c>
      <c r="J344" s="137"/>
      <c r="K344" s="137"/>
    </row>
    <row r="345" spans="1:11" ht="12.75">
      <c r="A345" s="35" t="s">
        <v>1796</v>
      </c>
      <c r="B345" s="35" t="s">
        <v>1797</v>
      </c>
      <c r="C345" s="35" t="s">
        <v>1947</v>
      </c>
      <c r="D345" s="35" t="s">
        <v>1947</v>
      </c>
      <c r="E345" s="22">
        <v>2500000</v>
      </c>
      <c r="F345" s="22">
        <v>2500000</v>
      </c>
      <c r="G345" s="22">
        <v>481422.4</v>
      </c>
      <c r="H345" s="22">
        <v>1269024.8</v>
      </c>
      <c r="I345" s="22">
        <v>1230975.2</v>
      </c>
      <c r="J345" s="137"/>
      <c r="K345" s="137"/>
    </row>
    <row r="346" spans="1:11" ht="12.75">
      <c r="A346" s="35" t="s">
        <v>1798</v>
      </c>
      <c r="B346" s="35" t="s">
        <v>1799</v>
      </c>
      <c r="C346" s="35" t="s">
        <v>1947</v>
      </c>
      <c r="D346" s="35" t="s">
        <v>1947</v>
      </c>
      <c r="E346" s="22">
        <v>400000</v>
      </c>
      <c r="F346" s="22">
        <v>400000</v>
      </c>
      <c r="G346" s="22">
        <v>0</v>
      </c>
      <c r="H346" s="22">
        <v>159072.98</v>
      </c>
      <c r="I346" s="22">
        <v>240927.02</v>
      </c>
      <c r="J346" s="137"/>
      <c r="K346" s="137"/>
    </row>
    <row r="347" spans="1:11" ht="12.75">
      <c r="A347" s="35" t="s">
        <v>1800</v>
      </c>
      <c r="B347" s="35" t="s">
        <v>1801</v>
      </c>
      <c r="C347" s="35" t="s">
        <v>1947</v>
      </c>
      <c r="D347" s="35" t="s">
        <v>1947</v>
      </c>
      <c r="E347" s="22">
        <v>7507656</v>
      </c>
      <c r="F347" s="22">
        <v>7619199.57</v>
      </c>
      <c r="G347" s="22">
        <v>0</v>
      </c>
      <c r="H347" s="22">
        <v>157375.62</v>
      </c>
      <c r="I347" s="22">
        <v>7461823.95</v>
      </c>
      <c r="J347" s="137"/>
      <c r="K347" s="137"/>
    </row>
    <row r="348" spans="1:11" ht="12.75">
      <c r="A348" s="35" t="s">
        <v>1802</v>
      </c>
      <c r="B348" s="35" t="s">
        <v>1803</v>
      </c>
      <c r="C348" s="35" t="s">
        <v>1947</v>
      </c>
      <c r="D348" s="35" t="s">
        <v>1947</v>
      </c>
      <c r="E348" s="22">
        <v>20000</v>
      </c>
      <c r="F348" s="22">
        <v>20000</v>
      </c>
      <c r="G348" s="22">
        <v>0</v>
      </c>
      <c r="H348" s="22">
        <v>0</v>
      </c>
      <c r="I348" s="22">
        <v>20000</v>
      </c>
      <c r="J348" s="137"/>
      <c r="K348" s="137"/>
    </row>
    <row r="349" spans="1:11" ht="12.75">
      <c r="A349" s="35" t="s">
        <v>1804</v>
      </c>
      <c r="B349" s="35" t="s">
        <v>1805</v>
      </c>
      <c r="C349" s="35" t="s">
        <v>1947</v>
      </c>
      <c r="D349" s="35" t="s">
        <v>1947</v>
      </c>
      <c r="E349" s="22">
        <v>5603515</v>
      </c>
      <c r="F349" s="22">
        <v>5603515</v>
      </c>
      <c r="G349" s="22">
        <v>0</v>
      </c>
      <c r="H349" s="22">
        <v>0</v>
      </c>
      <c r="I349" s="22">
        <v>5603515</v>
      </c>
      <c r="J349" s="137"/>
      <c r="K349" s="137"/>
    </row>
    <row r="350" spans="1:11" ht="12.75">
      <c r="A350" s="35" t="s">
        <v>1806</v>
      </c>
      <c r="B350" s="35" t="s">
        <v>1807</v>
      </c>
      <c r="C350" s="35" t="s">
        <v>1947</v>
      </c>
      <c r="D350" s="35" t="s">
        <v>1947</v>
      </c>
      <c r="E350" s="22">
        <v>984141</v>
      </c>
      <c r="F350" s="22">
        <v>984141</v>
      </c>
      <c r="G350" s="22">
        <v>0</v>
      </c>
      <c r="H350" s="22">
        <v>0</v>
      </c>
      <c r="I350" s="22">
        <v>984141</v>
      </c>
      <c r="J350" s="137"/>
      <c r="K350" s="137"/>
    </row>
    <row r="351" spans="1:11" ht="12.75">
      <c r="A351" s="35" t="s">
        <v>1808</v>
      </c>
      <c r="B351" s="35" t="s">
        <v>1809</v>
      </c>
      <c r="C351" s="35" t="s">
        <v>1947</v>
      </c>
      <c r="D351" s="35" t="s">
        <v>1947</v>
      </c>
      <c r="E351" s="22">
        <v>900000</v>
      </c>
      <c r="F351" s="22">
        <v>900000</v>
      </c>
      <c r="G351" s="22">
        <v>0</v>
      </c>
      <c r="H351" s="22">
        <v>45832.05</v>
      </c>
      <c r="I351" s="22">
        <v>854167.95</v>
      </c>
      <c r="J351" s="137"/>
      <c r="K351" s="137"/>
    </row>
    <row r="352" spans="1:11" ht="12.75">
      <c r="A352" s="35" t="s">
        <v>1810</v>
      </c>
      <c r="B352" s="35" t="s">
        <v>1811</v>
      </c>
      <c r="C352" s="35" t="s">
        <v>1947</v>
      </c>
      <c r="D352" s="35" t="s">
        <v>1947</v>
      </c>
      <c r="E352" s="22">
        <v>0</v>
      </c>
      <c r="F352" s="22">
        <v>111543.57</v>
      </c>
      <c r="G352" s="22">
        <v>0</v>
      </c>
      <c r="H352" s="22">
        <v>111543.57</v>
      </c>
      <c r="I352" s="22">
        <v>0</v>
      </c>
      <c r="J352" s="137"/>
      <c r="K352" s="137"/>
    </row>
    <row r="353" spans="1:11" ht="12.75">
      <c r="A353" s="35" t="s">
        <v>1080</v>
      </c>
      <c r="B353" s="35" t="s">
        <v>1812</v>
      </c>
      <c r="C353" s="35" t="s">
        <v>1947</v>
      </c>
      <c r="D353" s="35" t="s">
        <v>1947</v>
      </c>
      <c r="E353" s="22">
        <v>755153</v>
      </c>
      <c r="F353" s="22">
        <v>7455153</v>
      </c>
      <c r="G353" s="22">
        <v>57387.63</v>
      </c>
      <c r="H353" s="22">
        <v>573876.32</v>
      </c>
      <c r="I353" s="22">
        <v>6881276.68</v>
      </c>
      <c r="J353" s="137"/>
      <c r="K353" s="137"/>
    </row>
    <row r="354" spans="1:11" ht="12.75">
      <c r="A354" s="35" t="s">
        <v>1813</v>
      </c>
      <c r="B354" s="35" t="s">
        <v>1814</v>
      </c>
      <c r="C354" s="35" t="s">
        <v>1947</v>
      </c>
      <c r="D354" s="35" t="s">
        <v>1947</v>
      </c>
      <c r="E354" s="22">
        <v>415334.15</v>
      </c>
      <c r="F354" s="22">
        <v>415334.15</v>
      </c>
      <c r="G354" s="22">
        <v>31563.2</v>
      </c>
      <c r="H354" s="22">
        <v>315631.99</v>
      </c>
      <c r="I354" s="22">
        <v>99702.16</v>
      </c>
      <c r="J354" s="137"/>
      <c r="K354" s="137"/>
    </row>
    <row r="355" spans="1:11" ht="12.75">
      <c r="A355" s="35" t="s">
        <v>1815</v>
      </c>
      <c r="B355" s="35" t="s">
        <v>1816</v>
      </c>
      <c r="C355" s="35" t="s">
        <v>1947</v>
      </c>
      <c r="D355" s="35" t="s">
        <v>1947</v>
      </c>
      <c r="E355" s="22">
        <v>37757.65</v>
      </c>
      <c r="F355" s="22">
        <v>37757.65</v>
      </c>
      <c r="G355" s="22">
        <v>2869.38</v>
      </c>
      <c r="H355" s="22">
        <v>28693.81</v>
      </c>
      <c r="I355" s="22">
        <v>9063.84</v>
      </c>
      <c r="J355" s="137"/>
      <c r="K355" s="137"/>
    </row>
    <row r="356" spans="1:11" ht="12.75">
      <c r="A356" s="35" t="s">
        <v>1817</v>
      </c>
      <c r="B356" s="35" t="s">
        <v>1818</v>
      </c>
      <c r="C356" s="35" t="s">
        <v>1947</v>
      </c>
      <c r="D356" s="35" t="s">
        <v>1947</v>
      </c>
      <c r="E356" s="22">
        <v>113272.95</v>
      </c>
      <c r="F356" s="22">
        <v>113272.95</v>
      </c>
      <c r="G356" s="22">
        <v>8608.14</v>
      </c>
      <c r="H356" s="22">
        <v>86081.42</v>
      </c>
      <c r="I356" s="22">
        <v>27191.53</v>
      </c>
      <c r="J356" s="137"/>
      <c r="K356" s="137"/>
    </row>
    <row r="357" spans="1:11" ht="12.75">
      <c r="A357" s="35" t="s">
        <v>1819</v>
      </c>
      <c r="B357" s="35" t="s">
        <v>1820</v>
      </c>
      <c r="C357" s="35" t="s">
        <v>1947</v>
      </c>
      <c r="D357" s="35" t="s">
        <v>1947</v>
      </c>
      <c r="E357" s="22">
        <v>151030.6</v>
      </c>
      <c r="F357" s="22">
        <v>6851030.6</v>
      </c>
      <c r="G357" s="22">
        <v>11477.53</v>
      </c>
      <c r="H357" s="22">
        <v>114775.29</v>
      </c>
      <c r="I357" s="22">
        <v>6736255.31</v>
      </c>
      <c r="J357" s="137"/>
      <c r="K357" s="137"/>
    </row>
    <row r="358" spans="1:11" ht="12.75">
      <c r="A358" s="35" t="s">
        <v>1821</v>
      </c>
      <c r="B358" s="35" t="s">
        <v>1816</v>
      </c>
      <c r="C358" s="35" t="s">
        <v>1947</v>
      </c>
      <c r="D358" s="35" t="s">
        <v>1947</v>
      </c>
      <c r="E358" s="22">
        <v>37757.65</v>
      </c>
      <c r="F358" s="22">
        <v>37757.65</v>
      </c>
      <c r="G358" s="22">
        <v>2869.38</v>
      </c>
      <c r="H358" s="22">
        <v>28693.81</v>
      </c>
      <c r="I358" s="22">
        <v>9063.84</v>
      </c>
      <c r="J358" s="137"/>
      <c r="K358" s="137"/>
    </row>
    <row r="359" spans="1:11" ht="12.75">
      <c r="A359" s="35" t="s">
        <v>1822</v>
      </c>
      <c r="B359" s="35" t="s">
        <v>1823</v>
      </c>
      <c r="C359" s="35" t="s">
        <v>1947</v>
      </c>
      <c r="D359" s="35" t="s">
        <v>1947</v>
      </c>
      <c r="E359" s="22">
        <v>554017.65</v>
      </c>
      <c r="F359" s="22">
        <v>554017.65</v>
      </c>
      <c r="G359" s="22">
        <v>0</v>
      </c>
      <c r="H359" s="22">
        <v>1047558.7</v>
      </c>
      <c r="I359" s="22">
        <v>-493541.05</v>
      </c>
      <c r="J359" s="137"/>
      <c r="K359" s="137"/>
    </row>
    <row r="360" spans="1:11" ht="12.75">
      <c r="A360" s="35" t="s">
        <v>382</v>
      </c>
      <c r="B360" s="35" t="s">
        <v>388</v>
      </c>
      <c r="C360" s="35" t="s">
        <v>1947</v>
      </c>
      <c r="D360" s="35" t="s">
        <v>1947</v>
      </c>
      <c r="E360" s="22">
        <v>554017.65</v>
      </c>
      <c r="F360" s="22">
        <v>554017.65</v>
      </c>
      <c r="G360" s="22">
        <v>0</v>
      </c>
      <c r="H360" s="22">
        <v>0</v>
      </c>
      <c r="I360" s="22">
        <v>554017.65</v>
      </c>
      <c r="J360" s="137"/>
      <c r="K360" s="137"/>
    </row>
    <row r="361" spans="1:11" ht="12.75">
      <c r="A361" s="35" t="s">
        <v>157</v>
      </c>
      <c r="B361" s="35" t="s">
        <v>158</v>
      </c>
      <c r="C361" s="35" t="s">
        <v>1947</v>
      </c>
      <c r="D361" s="35" t="s">
        <v>1947</v>
      </c>
      <c r="E361" s="22">
        <v>0</v>
      </c>
      <c r="F361" s="22">
        <v>0</v>
      </c>
      <c r="G361" s="22">
        <v>0</v>
      </c>
      <c r="H361" s="22">
        <v>1047558.7</v>
      </c>
      <c r="I361" s="22">
        <v>-1047558.7</v>
      </c>
      <c r="J361" s="137"/>
      <c r="K361" s="137"/>
    </row>
    <row r="362" spans="1:11" ht="12.75">
      <c r="A362" s="35" t="s">
        <v>1824</v>
      </c>
      <c r="B362" s="35" t="s">
        <v>1825</v>
      </c>
      <c r="C362" s="35" t="s">
        <v>1947</v>
      </c>
      <c r="D362" s="35" t="s">
        <v>1947</v>
      </c>
      <c r="E362" s="22">
        <v>133979718</v>
      </c>
      <c r="F362" s="22">
        <v>147248940.85</v>
      </c>
      <c r="G362" s="22">
        <v>15750555.88</v>
      </c>
      <c r="H362" s="22">
        <v>114717042.29</v>
      </c>
      <c r="I362" s="22">
        <v>32531898.56</v>
      </c>
      <c r="J362" s="137"/>
      <c r="K362" s="137"/>
    </row>
    <row r="363" spans="1:11" ht="12.75">
      <c r="A363" s="35" t="s">
        <v>1826</v>
      </c>
      <c r="B363" s="35" t="s">
        <v>1827</v>
      </c>
      <c r="C363" s="35" t="s">
        <v>1947</v>
      </c>
      <c r="D363" s="35" t="s">
        <v>1947</v>
      </c>
      <c r="E363" s="22">
        <v>120126638</v>
      </c>
      <c r="F363" s="22">
        <v>120126638</v>
      </c>
      <c r="G363" s="22">
        <v>10136369.91</v>
      </c>
      <c r="H363" s="22">
        <v>94981812.92</v>
      </c>
      <c r="I363" s="22">
        <v>25144825.08</v>
      </c>
      <c r="J363" s="137"/>
      <c r="K363" s="137"/>
    </row>
    <row r="364" spans="1:11" ht="12.75">
      <c r="A364" s="35" t="s">
        <v>1033</v>
      </c>
      <c r="B364" s="35" t="s">
        <v>1828</v>
      </c>
      <c r="C364" s="35" t="s">
        <v>1947</v>
      </c>
      <c r="D364" s="35" t="s">
        <v>1947</v>
      </c>
      <c r="E364" s="22">
        <v>81422526</v>
      </c>
      <c r="F364" s="22">
        <v>81422526</v>
      </c>
      <c r="G364" s="22">
        <v>9533036.2</v>
      </c>
      <c r="H364" s="22">
        <v>68210201.68</v>
      </c>
      <c r="I364" s="22">
        <v>13212324.32</v>
      </c>
      <c r="J364" s="137"/>
      <c r="K364" s="137"/>
    </row>
    <row r="365" spans="1:11" ht="12.75">
      <c r="A365" s="35" t="s">
        <v>1829</v>
      </c>
      <c r="B365" s="35" t="s">
        <v>840</v>
      </c>
      <c r="C365" s="35" t="s">
        <v>1947</v>
      </c>
      <c r="D365" s="35" t="s">
        <v>1947</v>
      </c>
      <c r="E365" s="22">
        <v>44787384.3</v>
      </c>
      <c r="F365" s="22">
        <v>44787384.3</v>
      </c>
      <c r="G365" s="22">
        <v>5243169.88</v>
      </c>
      <c r="H365" s="22">
        <v>37515610.8</v>
      </c>
      <c r="I365" s="22">
        <v>7271773.5</v>
      </c>
      <c r="J365" s="137"/>
      <c r="K365" s="137"/>
    </row>
    <row r="366" spans="1:11" ht="12.75">
      <c r="A366" s="35" t="s">
        <v>841</v>
      </c>
      <c r="B366" s="35" t="s">
        <v>842</v>
      </c>
      <c r="C366" s="35" t="s">
        <v>1947</v>
      </c>
      <c r="D366" s="35" t="s">
        <v>1947</v>
      </c>
      <c r="E366" s="22">
        <v>4070571.3</v>
      </c>
      <c r="F366" s="22">
        <v>4070571.3</v>
      </c>
      <c r="G366" s="22">
        <v>476651.82</v>
      </c>
      <c r="H366" s="22">
        <v>3410510.11</v>
      </c>
      <c r="I366" s="22">
        <v>660061.19</v>
      </c>
      <c r="J366" s="137"/>
      <c r="K366" s="137"/>
    </row>
    <row r="367" spans="1:11" ht="12.75">
      <c r="A367" s="35" t="s">
        <v>843</v>
      </c>
      <c r="B367" s="35" t="s">
        <v>844</v>
      </c>
      <c r="C367" s="35" t="s">
        <v>1947</v>
      </c>
      <c r="D367" s="35" t="s">
        <v>1947</v>
      </c>
      <c r="E367" s="22">
        <v>12211713.9</v>
      </c>
      <c r="F367" s="22">
        <v>12211713.9</v>
      </c>
      <c r="G367" s="22">
        <v>1429955.43</v>
      </c>
      <c r="H367" s="22">
        <v>10231530.24</v>
      </c>
      <c r="I367" s="22">
        <v>1980183.66</v>
      </c>
      <c r="J367" s="137"/>
      <c r="K367" s="137"/>
    </row>
    <row r="368" spans="1:11" ht="12.75">
      <c r="A368" s="35" t="s">
        <v>845</v>
      </c>
      <c r="B368" s="35" t="s">
        <v>846</v>
      </c>
      <c r="C368" s="35" t="s">
        <v>1947</v>
      </c>
      <c r="D368" s="35" t="s">
        <v>1947</v>
      </c>
      <c r="E368" s="22">
        <v>16282285.2</v>
      </c>
      <c r="F368" s="22">
        <v>16282285.2</v>
      </c>
      <c r="G368" s="22">
        <v>1906607.25</v>
      </c>
      <c r="H368" s="22">
        <v>13642040.42</v>
      </c>
      <c r="I368" s="22">
        <v>2640244.78</v>
      </c>
      <c r="J368" s="137"/>
      <c r="K368" s="137"/>
    </row>
    <row r="369" spans="1:11" ht="12.75">
      <c r="A369" s="35" t="s">
        <v>847</v>
      </c>
      <c r="B369" s="35" t="s">
        <v>842</v>
      </c>
      <c r="C369" s="35" t="s">
        <v>1947</v>
      </c>
      <c r="D369" s="35" t="s">
        <v>1947</v>
      </c>
      <c r="E369" s="22">
        <v>4070571.3</v>
      </c>
      <c r="F369" s="22">
        <v>4070571.3</v>
      </c>
      <c r="G369" s="22">
        <v>476651.82</v>
      </c>
      <c r="H369" s="22">
        <v>3410510.11</v>
      </c>
      <c r="I369" s="22">
        <v>660061.19</v>
      </c>
      <c r="J369" s="137"/>
      <c r="K369" s="137"/>
    </row>
    <row r="370" spans="1:11" ht="12.75">
      <c r="A370" s="35" t="s">
        <v>1037</v>
      </c>
      <c r="B370" s="35" t="s">
        <v>848</v>
      </c>
      <c r="C370" s="35" t="s">
        <v>1947</v>
      </c>
      <c r="D370" s="35" t="s">
        <v>1947</v>
      </c>
      <c r="E370" s="22">
        <v>36595006</v>
      </c>
      <c r="F370" s="22">
        <v>36595006</v>
      </c>
      <c r="G370" s="22">
        <v>483521.59</v>
      </c>
      <c r="H370" s="22">
        <v>25615634.13</v>
      </c>
      <c r="I370" s="22">
        <v>10979371.87</v>
      </c>
      <c r="J370" s="137"/>
      <c r="K370" s="137"/>
    </row>
    <row r="371" spans="1:11" ht="12.75">
      <c r="A371" s="35" t="s">
        <v>1948</v>
      </c>
      <c r="B371" s="35" t="s">
        <v>1949</v>
      </c>
      <c r="C371" s="35" t="s">
        <v>1947</v>
      </c>
      <c r="D371" s="35" t="s">
        <v>1947</v>
      </c>
      <c r="E371" s="22">
        <v>20127253.3</v>
      </c>
      <c r="F371" s="22">
        <v>20127253.3</v>
      </c>
      <c r="G371" s="22">
        <v>265936.86</v>
      </c>
      <c r="H371" s="22">
        <v>14088598.73</v>
      </c>
      <c r="I371" s="22">
        <v>6038654.57</v>
      </c>
      <c r="J371" s="137"/>
      <c r="K371" s="137"/>
    </row>
    <row r="372" spans="1:11" ht="12.75">
      <c r="A372" s="35" t="s">
        <v>1950</v>
      </c>
      <c r="B372" s="35" t="s">
        <v>1951</v>
      </c>
      <c r="C372" s="35" t="s">
        <v>1947</v>
      </c>
      <c r="D372" s="35" t="s">
        <v>1947</v>
      </c>
      <c r="E372" s="22">
        <v>1829750.3</v>
      </c>
      <c r="F372" s="22">
        <v>1829750.3</v>
      </c>
      <c r="G372" s="22">
        <v>24176.08</v>
      </c>
      <c r="H372" s="22">
        <v>1280781.71</v>
      </c>
      <c r="I372" s="22">
        <v>548968.59</v>
      </c>
      <c r="J372" s="137"/>
      <c r="K372" s="137"/>
    </row>
    <row r="373" spans="1:11" ht="12.75">
      <c r="A373" s="35" t="s">
        <v>1952</v>
      </c>
      <c r="B373" s="35" t="s">
        <v>1953</v>
      </c>
      <c r="C373" s="35" t="s">
        <v>1947</v>
      </c>
      <c r="D373" s="35" t="s">
        <v>1947</v>
      </c>
      <c r="E373" s="22">
        <v>5489250.9</v>
      </c>
      <c r="F373" s="22">
        <v>5489250.9</v>
      </c>
      <c r="G373" s="22">
        <v>72528.25</v>
      </c>
      <c r="H373" s="22">
        <v>3842345.14</v>
      </c>
      <c r="I373" s="22">
        <v>1646905.76</v>
      </c>
      <c r="J373" s="137"/>
      <c r="K373" s="137"/>
    </row>
    <row r="374" spans="1:11" ht="12.75">
      <c r="A374" s="35" t="s">
        <v>1954</v>
      </c>
      <c r="B374" s="35" t="s">
        <v>1955</v>
      </c>
      <c r="C374" s="35" t="s">
        <v>1947</v>
      </c>
      <c r="D374" s="35" t="s">
        <v>1947</v>
      </c>
      <c r="E374" s="22">
        <v>7319001.2</v>
      </c>
      <c r="F374" s="22">
        <v>7319001.2</v>
      </c>
      <c r="G374" s="22">
        <v>96704.32</v>
      </c>
      <c r="H374" s="22">
        <v>5123126.84</v>
      </c>
      <c r="I374" s="22">
        <v>2195874.36</v>
      </c>
      <c r="J374" s="137"/>
      <c r="K374" s="137"/>
    </row>
    <row r="375" spans="1:11" ht="12.75">
      <c r="A375" s="35" t="s">
        <v>1956</v>
      </c>
      <c r="B375" s="35" t="s">
        <v>1951</v>
      </c>
      <c r="C375" s="35" t="s">
        <v>1947</v>
      </c>
      <c r="D375" s="35" t="s">
        <v>1947</v>
      </c>
      <c r="E375" s="22">
        <v>1829750.3</v>
      </c>
      <c r="F375" s="22">
        <v>1829750.3</v>
      </c>
      <c r="G375" s="22">
        <v>24176.08</v>
      </c>
      <c r="H375" s="22">
        <v>1280781.71</v>
      </c>
      <c r="I375" s="22">
        <v>548968.59</v>
      </c>
      <c r="J375" s="137"/>
      <c r="K375" s="137"/>
    </row>
    <row r="376" spans="1:11" ht="12.75">
      <c r="A376" s="35" t="s">
        <v>1051</v>
      </c>
      <c r="B376" s="35" t="s">
        <v>1957</v>
      </c>
      <c r="C376" s="35" t="s">
        <v>1947</v>
      </c>
      <c r="D376" s="35" t="s">
        <v>1947</v>
      </c>
      <c r="E376" s="22">
        <v>1498277</v>
      </c>
      <c r="F376" s="22">
        <v>1498277</v>
      </c>
      <c r="G376" s="22">
        <v>119812.12</v>
      </c>
      <c r="H376" s="22">
        <v>984111.17</v>
      </c>
      <c r="I376" s="22">
        <v>514165.83</v>
      </c>
      <c r="J376" s="137"/>
      <c r="K376" s="137"/>
    </row>
    <row r="377" spans="1:11" ht="12.75">
      <c r="A377" s="35" t="s">
        <v>1958</v>
      </c>
      <c r="B377" s="35" t="s">
        <v>1959</v>
      </c>
      <c r="C377" s="35" t="s">
        <v>1947</v>
      </c>
      <c r="D377" s="35" t="s">
        <v>1947</v>
      </c>
      <c r="E377" s="22">
        <v>824052.35</v>
      </c>
      <c r="F377" s="22">
        <v>824052.35</v>
      </c>
      <c r="G377" s="22">
        <v>65896.67</v>
      </c>
      <c r="H377" s="22">
        <v>541261.12</v>
      </c>
      <c r="I377" s="22">
        <v>282791.23</v>
      </c>
      <c r="J377" s="137"/>
      <c r="K377" s="137"/>
    </row>
    <row r="378" spans="1:11" ht="12.75">
      <c r="A378" s="35" t="s">
        <v>1960</v>
      </c>
      <c r="B378" s="35" t="s">
        <v>1961</v>
      </c>
      <c r="C378" s="35" t="s">
        <v>1947</v>
      </c>
      <c r="D378" s="35" t="s">
        <v>1947</v>
      </c>
      <c r="E378" s="22">
        <v>74913.85</v>
      </c>
      <c r="F378" s="22">
        <v>74913.85</v>
      </c>
      <c r="G378" s="22">
        <v>5990.6</v>
      </c>
      <c r="H378" s="22">
        <v>49205.54</v>
      </c>
      <c r="I378" s="22">
        <v>25708.31</v>
      </c>
      <c r="J378" s="137"/>
      <c r="K378" s="137"/>
    </row>
    <row r="379" spans="1:11" ht="12.75">
      <c r="A379" s="35" t="s">
        <v>1962</v>
      </c>
      <c r="B379" s="35" t="s">
        <v>1963</v>
      </c>
      <c r="C379" s="35" t="s">
        <v>1947</v>
      </c>
      <c r="D379" s="35" t="s">
        <v>1947</v>
      </c>
      <c r="E379" s="22">
        <v>224741.55</v>
      </c>
      <c r="F379" s="22">
        <v>224741.55</v>
      </c>
      <c r="G379" s="22">
        <v>17971.82</v>
      </c>
      <c r="H379" s="22">
        <v>147616.71</v>
      </c>
      <c r="I379" s="22">
        <v>77124.84</v>
      </c>
      <c r="J379" s="137"/>
      <c r="K379" s="137"/>
    </row>
    <row r="380" spans="1:11" ht="12.75">
      <c r="A380" s="35" t="s">
        <v>1964</v>
      </c>
      <c r="B380" s="35" t="s">
        <v>1965</v>
      </c>
      <c r="C380" s="35" t="s">
        <v>1947</v>
      </c>
      <c r="D380" s="35" t="s">
        <v>1947</v>
      </c>
      <c r="E380" s="22">
        <v>299655.4</v>
      </c>
      <c r="F380" s="22">
        <v>299655.4</v>
      </c>
      <c r="G380" s="22">
        <v>23962.43</v>
      </c>
      <c r="H380" s="22">
        <v>196822.26</v>
      </c>
      <c r="I380" s="22">
        <v>102833.14</v>
      </c>
      <c r="J380" s="137"/>
      <c r="K380" s="137"/>
    </row>
    <row r="381" spans="1:11" ht="12.75">
      <c r="A381" s="35" t="s">
        <v>1966</v>
      </c>
      <c r="B381" s="35" t="s">
        <v>1967</v>
      </c>
      <c r="C381" s="35" t="s">
        <v>1947</v>
      </c>
      <c r="D381" s="35" t="s">
        <v>1947</v>
      </c>
      <c r="E381" s="22">
        <v>74913.85</v>
      </c>
      <c r="F381" s="22">
        <v>74913.85</v>
      </c>
      <c r="G381" s="22">
        <v>5990.6</v>
      </c>
      <c r="H381" s="22">
        <v>49205.54</v>
      </c>
      <c r="I381" s="22">
        <v>25708.31</v>
      </c>
      <c r="J381" s="137"/>
      <c r="K381" s="137"/>
    </row>
    <row r="382" spans="1:11" ht="12.75">
      <c r="A382" s="35" t="s">
        <v>1041</v>
      </c>
      <c r="B382" s="35" t="s">
        <v>254</v>
      </c>
      <c r="C382" s="35" t="s">
        <v>1947</v>
      </c>
      <c r="D382" s="35" t="s">
        <v>1947</v>
      </c>
      <c r="E382" s="22">
        <v>574750</v>
      </c>
      <c r="F382" s="22">
        <v>574750</v>
      </c>
      <c r="G382" s="22">
        <v>0</v>
      </c>
      <c r="H382" s="22">
        <v>507.23</v>
      </c>
      <c r="I382" s="22">
        <v>574242.77</v>
      </c>
      <c r="J382" s="137"/>
      <c r="K382" s="137"/>
    </row>
    <row r="383" spans="1:11" ht="12.75">
      <c r="A383" s="35" t="s">
        <v>255</v>
      </c>
      <c r="B383" s="35" t="s">
        <v>256</v>
      </c>
      <c r="C383" s="35" t="s">
        <v>1947</v>
      </c>
      <c r="D383" s="35" t="s">
        <v>1947</v>
      </c>
      <c r="E383" s="22">
        <v>36079</v>
      </c>
      <c r="F383" s="22">
        <v>36079</v>
      </c>
      <c r="G383" s="22">
        <v>0</v>
      </c>
      <c r="H383" s="22">
        <v>171358.71</v>
      </c>
      <c r="I383" s="22">
        <v>-135279.71</v>
      </c>
      <c r="J383" s="137"/>
      <c r="K383" s="137"/>
    </row>
    <row r="384" spans="1:11" ht="12.75">
      <c r="A384" s="35" t="s">
        <v>1055</v>
      </c>
      <c r="B384" s="35" t="s">
        <v>257</v>
      </c>
      <c r="C384" s="35" t="s">
        <v>1947</v>
      </c>
      <c r="D384" s="35" t="s">
        <v>1947</v>
      </c>
      <c r="E384" s="22">
        <v>36079</v>
      </c>
      <c r="F384" s="22">
        <v>36079</v>
      </c>
      <c r="G384" s="22">
        <v>0</v>
      </c>
      <c r="H384" s="22">
        <v>171358.71</v>
      </c>
      <c r="I384" s="22">
        <v>-135279.71</v>
      </c>
      <c r="J384" s="137"/>
      <c r="K384" s="137"/>
    </row>
    <row r="385" spans="1:11" ht="12.75">
      <c r="A385" s="35" t="s">
        <v>1046</v>
      </c>
      <c r="B385" s="35" t="s">
        <v>258</v>
      </c>
      <c r="C385" s="35" t="s">
        <v>1947</v>
      </c>
      <c r="D385" s="35" t="s">
        <v>1947</v>
      </c>
      <c r="E385" s="22">
        <v>13853080</v>
      </c>
      <c r="F385" s="22">
        <v>27122302.85</v>
      </c>
      <c r="G385" s="22">
        <v>5614185.97</v>
      </c>
      <c r="H385" s="22">
        <v>19735229.37</v>
      </c>
      <c r="I385" s="22">
        <v>7387073.48</v>
      </c>
      <c r="J385" s="137"/>
      <c r="K385" s="137"/>
    </row>
    <row r="386" spans="1:11" ht="12.75">
      <c r="A386" s="35" t="s">
        <v>259</v>
      </c>
      <c r="B386" s="35" t="s">
        <v>260</v>
      </c>
      <c r="C386" s="35" t="s">
        <v>1947</v>
      </c>
      <c r="D386" s="35" t="s">
        <v>1947</v>
      </c>
      <c r="E386" s="22">
        <v>642037</v>
      </c>
      <c r="F386" s="22">
        <v>1099401.83</v>
      </c>
      <c r="G386" s="22">
        <v>0</v>
      </c>
      <c r="H386" s="22">
        <v>1391079.49</v>
      </c>
      <c r="I386" s="22">
        <v>-291677.66</v>
      </c>
      <c r="J386" s="137"/>
      <c r="K386" s="137"/>
    </row>
    <row r="387" spans="1:11" ht="12.75">
      <c r="A387" s="35" t="s">
        <v>261</v>
      </c>
      <c r="B387" s="35" t="s">
        <v>759</v>
      </c>
      <c r="C387" s="35" t="s">
        <v>1947</v>
      </c>
      <c r="D387" s="35" t="s">
        <v>1947</v>
      </c>
      <c r="E387" s="22">
        <v>42000</v>
      </c>
      <c r="F387" s="22">
        <v>42000</v>
      </c>
      <c r="G387" s="22">
        <v>0</v>
      </c>
      <c r="H387" s="22">
        <v>0</v>
      </c>
      <c r="I387" s="22">
        <v>42000</v>
      </c>
      <c r="J387" s="137"/>
      <c r="K387" s="137"/>
    </row>
    <row r="388" spans="1:11" ht="12.75">
      <c r="A388" s="35" t="s">
        <v>262</v>
      </c>
      <c r="B388" s="35" t="s">
        <v>1708</v>
      </c>
      <c r="C388" s="35" t="s">
        <v>1947</v>
      </c>
      <c r="D388" s="35" t="s">
        <v>1947</v>
      </c>
      <c r="E388" s="22">
        <v>29700</v>
      </c>
      <c r="F388" s="22">
        <v>47850</v>
      </c>
      <c r="G388" s="22">
        <v>3300</v>
      </c>
      <c r="H388" s="22">
        <v>31350</v>
      </c>
      <c r="I388" s="22">
        <v>16500</v>
      </c>
      <c r="J388" s="137"/>
      <c r="K388" s="137"/>
    </row>
    <row r="389" spans="1:11" ht="12.75">
      <c r="A389" s="35" t="s">
        <v>263</v>
      </c>
      <c r="B389" s="35" t="s">
        <v>264</v>
      </c>
      <c r="C389" s="35" t="s">
        <v>1947</v>
      </c>
      <c r="D389" s="35" t="s">
        <v>1947</v>
      </c>
      <c r="E389" s="22">
        <v>20000</v>
      </c>
      <c r="F389" s="22">
        <v>20000</v>
      </c>
      <c r="G389" s="22">
        <v>0</v>
      </c>
      <c r="H389" s="22">
        <v>0</v>
      </c>
      <c r="I389" s="22">
        <v>20000</v>
      </c>
      <c r="J389" s="137"/>
      <c r="K389" s="137"/>
    </row>
    <row r="390" spans="1:11" ht="12.75">
      <c r="A390" s="35" t="s">
        <v>265</v>
      </c>
      <c r="B390" s="35" t="s">
        <v>266</v>
      </c>
      <c r="C390" s="35" t="s">
        <v>1947</v>
      </c>
      <c r="D390" s="35" t="s">
        <v>1947</v>
      </c>
      <c r="E390" s="22">
        <v>37722</v>
      </c>
      <c r="F390" s="22">
        <v>37722</v>
      </c>
      <c r="G390" s="22">
        <v>0</v>
      </c>
      <c r="H390" s="22">
        <v>0</v>
      </c>
      <c r="I390" s="22">
        <v>37722</v>
      </c>
      <c r="J390" s="137"/>
      <c r="K390" s="137"/>
    </row>
    <row r="391" spans="1:11" ht="12.75">
      <c r="A391" s="35" t="s">
        <v>267</v>
      </c>
      <c r="B391" s="35" t="s">
        <v>268</v>
      </c>
      <c r="C391" s="35" t="s">
        <v>1947</v>
      </c>
      <c r="D391" s="35" t="s">
        <v>1947</v>
      </c>
      <c r="E391" s="22">
        <v>672000</v>
      </c>
      <c r="F391" s="22">
        <v>672000</v>
      </c>
      <c r="G391" s="22">
        <v>95000</v>
      </c>
      <c r="H391" s="22">
        <v>717000</v>
      </c>
      <c r="I391" s="22">
        <v>-45000</v>
      </c>
      <c r="J391" s="137"/>
      <c r="K391" s="137"/>
    </row>
    <row r="392" spans="1:11" ht="12.75">
      <c r="A392" s="35" t="s">
        <v>269</v>
      </c>
      <c r="B392" s="35" t="s">
        <v>270</v>
      </c>
      <c r="C392" s="35" t="s">
        <v>1947</v>
      </c>
      <c r="D392" s="35" t="s">
        <v>1947</v>
      </c>
      <c r="E392" s="22">
        <v>20000</v>
      </c>
      <c r="F392" s="22">
        <v>20000</v>
      </c>
      <c r="G392" s="22">
        <v>0</v>
      </c>
      <c r="H392" s="22">
        <v>0</v>
      </c>
      <c r="I392" s="22">
        <v>20000</v>
      </c>
      <c r="J392" s="137"/>
      <c r="K392" s="137"/>
    </row>
    <row r="393" spans="1:11" ht="12.75">
      <c r="A393" s="35" t="s">
        <v>271</v>
      </c>
      <c r="B393" s="35" t="s">
        <v>272</v>
      </c>
      <c r="C393" s="35" t="s">
        <v>1947</v>
      </c>
      <c r="D393" s="35" t="s">
        <v>1947</v>
      </c>
      <c r="E393" s="22">
        <v>20000</v>
      </c>
      <c r="F393" s="22">
        <v>20000</v>
      </c>
      <c r="G393" s="22">
        <v>0</v>
      </c>
      <c r="H393" s="22">
        <v>0</v>
      </c>
      <c r="I393" s="22">
        <v>20000</v>
      </c>
      <c r="J393" s="137"/>
      <c r="K393" s="137"/>
    </row>
    <row r="394" spans="1:11" ht="12.75">
      <c r="A394" s="35" t="s">
        <v>273</v>
      </c>
      <c r="B394" s="35" t="s">
        <v>274</v>
      </c>
      <c r="C394" s="35" t="s">
        <v>1947</v>
      </c>
      <c r="D394" s="35" t="s">
        <v>1947</v>
      </c>
      <c r="E394" s="22">
        <v>45000</v>
      </c>
      <c r="F394" s="22">
        <v>45000</v>
      </c>
      <c r="G394" s="22">
        <v>0</v>
      </c>
      <c r="H394" s="22">
        <v>0</v>
      </c>
      <c r="I394" s="22">
        <v>45000</v>
      </c>
      <c r="J394" s="137"/>
      <c r="K394" s="137"/>
    </row>
    <row r="395" spans="1:11" ht="12.75">
      <c r="A395" s="35" t="s">
        <v>275</v>
      </c>
      <c r="B395" s="35" t="s">
        <v>276</v>
      </c>
      <c r="C395" s="35" t="s">
        <v>1947</v>
      </c>
      <c r="D395" s="35" t="s">
        <v>1947</v>
      </c>
      <c r="E395" s="22">
        <v>62686</v>
      </c>
      <c r="F395" s="22">
        <v>62686</v>
      </c>
      <c r="G395" s="22">
        <v>0</v>
      </c>
      <c r="H395" s="22">
        <v>52611.66</v>
      </c>
      <c r="I395" s="22">
        <v>10074.34</v>
      </c>
      <c r="J395" s="137"/>
      <c r="K395" s="137"/>
    </row>
    <row r="396" spans="1:11" ht="12.75">
      <c r="A396" s="35" t="s">
        <v>277</v>
      </c>
      <c r="B396" s="35" t="s">
        <v>278</v>
      </c>
      <c r="C396" s="35" t="s">
        <v>1947</v>
      </c>
      <c r="D396" s="35" t="s">
        <v>1947</v>
      </c>
      <c r="E396" s="22">
        <v>540000</v>
      </c>
      <c r="F396" s="22">
        <v>540000</v>
      </c>
      <c r="G396" s="22">
        <v>0</v>
      </c>
      <c r="H396" s="22">
        <v>575000</v>
      </c>
      <c r="I396" s="22">
        <v>-35000</v>
      </c>
      <c r="J396" s="137"/>
      <c r="K396" s="137"/>
    </row>
    <row r="397" spans="1:11" ht="12.75">
      <c r="A397" s="35" t="s">
        <v>279</v>
      </c>
      <c r="B397" s="35" t="s">
        <v>280</v>
      </c>
      <c r="C397" s="35" t="s">
        <v>1947</v>
      </c>
      <c r="D397" s="35" t="s">
        <v>1947</v>
      </c>
      <c r="E397" s="22">
        <v>4121904</v>
      </c>
      <c r="F397" s="22">
        <v>13449372.03</v>
      </c>
      <c r="G397" s="22">
        <v>4152936.57</v>
      </c>
      <c r="H397" s="22">
        <v>10685232.55</v>
      </c>
      <c r="I397" s="22">
        <v>2764139.48</v>
      </c>
      <c r="J397" s="137"/>
      <c r="K397" s="137"/>
    </row>
    <row r="398" spans="1:11" ht="12.75">
      <c r="A398" s="35" t="s">
        <v>281</v>
      </c>
      <c r="B398" s="35" t="s">
        <v>282</v>
      </c>
      <c r="C398" s="35" t="s">
        <v>1947</v>
      </c>
      <c r="D398" s="35" t="s">
        <v>1947</v>
      </c>
      <c r="E398" s="22">
        <v>3012039</v>
      </c>
      <c r="F398" s="22">
        <v>3012039</v>
      </c>
      <c r="G398" s="22">
        <v>249082.29</v>
      </c>
      <c r="H398" s="22">
        <v>936611.63</v>
      </c>
      <c r="I398" s="22">
        <v>2075427.37</v>
      </c>
      <c r="J398" s="137"/>
      <c r="K398" s="137"/>
    </row>
    <row r="399" spans="1:11" ht="12.75">
      <c r="A399" s="35" t="s">
        <v>283</v>
      </c>
      <c r="B399" s="35" t="s">
        <v>284</v>
      </c>
      <c r="C399" s="35" t="s">
        <v>1947</v>
      </c>
      <c r="D399" s="35" t="s">
        <v>1947</v>
      </c>
      <c r="E399" s="22">
        <v>172590</v>
      </c>
      <c r="F399" s="22">
        <v>172590</v>
      </c>
      <c r="G399" s="22">
        <v>0</v>
      </c>
      <c r="H399" s="22">
        <v>172590.48</v>
      </c>
      <c r="I399" s="22">
        <v>-0.48</v>
      </c>
      <c r="J399" s="137"/>
      <c r="K399" s="137"/>
    </row>
    <row r="400" spans="1:11" ht="12.75">
      <c r="A400" s="35" t="s">
        <v>285</v>
      </c>
      <c r="B400" s="35" t="s">
        <v>286</v>
      </c>
      <c r="C400" s="35" t="s">
        <v>1947</v>
      </c>
      <c r="D400" s="35" t="s">
        <v>1947</v>
      </c>
      <c r="E400" s="22">
        <v>422430</v>
      </c>
      <c r="F400" s="22">
        <v>1557864.07</v>
      </c>
      <c r="G400" s="22">
        <v>66000</v>
      </c>
      <c r="H400" s="22">
        <v>1769963.93</v>
      </c>
      <c r="I400" s="22">
        <v>-212099.86</v>
      </c>
      <c r="J400" s="137"/>
      <c r="K400" s="137"/>
    </row>
    <row r="401" spans="1:11" ht="12.75">
      <c r="A401" s="35" t="s">
        <v>287</v>
      </c>
      <c r="B401" s="35" t="s">
        <v>288</v>
      </c>
      <c r="C401" s="35" t="s">
        <v>1947</v>
      </c>
      <c r="D401" s="35" t="s">
        <v>1947</v>
      </c>
      <c r="E401" s="22">
        <v>0</v>
      </c>
      <c r="F401" s="22">
        <v>0</v>
      </c>
      <c r="G401" s="22">
        <v>0</v>
      </c>
      <c r="H401" s="22">
        <v>45000</v>
      </c>
      <c r="I401" s="22">
        <v>-45000</v>
      </c>
      <c r="J401" s="137"/>
      <c r="K401" s="137"/>
    </row>
    <row r="402" spans="1:11" ht="12.75">
      <c r="A402" s="35" t="s">
        <v>289</v>
      </c>
      <c r="B402" s="35" t="s">
        <v>290</v>
      </c>
      <c r="C402" s="35" t="s">
        <v>1947</v>
      </c>
      <c r="D402" s="35" t="s">
        <v>1947</v>
      </c>
      <c r="E402" s="22">
        <v>1092408</v>
      </c>
      <c r="F402" s="22">
        <v>1092408</v>
      </c>
      <c r="G402" s="22">
        <v>0</v>
      </c>
      <c r="H402" s="22">
        <v>0</v>
      </c>
      <c r="I402" s="22">
        <v>1092408</v>
      </c>
      <c r="J402" s="137"/>
      <c r="K402" s="137"/>
    </row>
    <row r="403" spans="1:11" ht="12.75">
      <c r="A403" s="35" t="s">
        <v>291</v>
      </c>
      <c r="B403" s="35" t="s">
        <v>761</v>
      </c>
      <c r="C403" s="35" t="s">
        <v>1947</v>
      </c>
      <c r="D403" s="35" t="s">
        <v>1947</v>
      </c>
      <c r="E403" s="22">
        <v>164564</v>
      </c>
      <c r="F403" s="22">
        <v>164564</v>
      </c>
      <c r="G403" s="22">
        <v>13713.66</v>
      </c>
      <c r="H403" s="22">
        <v>150850.26</v>
      </c>
      <c r="I403" s="22">
        <v>13713.74</v>
      </c>
      <c r="J403" s="137"/>
      <c r="K403" s="137"/>
    </row>
    <row r="404" spans="1:11" ht="12.75">
      <c r="A404" s="35" t="s">
        <v>292</v>
      </c>
      <c r="B404" s="35" t="s">
        <v>293</v>
      </c>
      <c r="C404" s="35" t="s">
        <v>1947</v>
      </c>
      <c r="D404" s="35" t="s">
        <v>1947</v>
      </c>
      <c r="E404" s="22">
        <v>0</v>
      </c>
      <c r="F404" s="22">
        <v>200000</v>
      </c>
      <c r="G404" s="22">
        <v>0</v>
      </c>
      <c r="H404" s="22">
        <v>200000</v>
      </c>
      <c r="I404" s="22">
        <v>0</v>
      </c>
      <c r="J404" s="137"/>
      <c r="K404" s="137"/>
    </row>
    <row r="405" spans="1:11" ht="12.75">
      <c r="A405" s="35" t="s">
        <v>294</v>
      </c>
      <c r="B405" s="35" t="s">
        <v>295</v>
      </c>
      <c r="C405" s="35" t="s">
        <v>1947</v>
      </c>
      <c r="D405" s="35" t="s">
        <v>1947</v>
      </c>
      <c r="E405" s="22">
        <v>936000</v>
      </c>
      <c r="F405" s="22">
        <v>936000</v>
      </c>
      <c r="G405" s="22">
        <v>122750</v>
      </c>
      <c r="H405" s="22">
        <v>970500</v>
      </c>
      <c r="I405" s="22">
        <v>-34500</v>
      </c>
      <c r="J405" s="137"/>
      <c r="K405" s="137"/>
    </row>
    <row r="406" spans="1:11" ht="12.75">
      <c r="A406" s="35" t="s">
        <v>159</v>
      </c>
      <c r="B406" s="35" t="s">
        <v>160</v>
      </c>
      <c r="C406" s="35" t="s">
        <v>1947</v>
      </c>
      <c r="D406" s="35" t="s">
        <v>1947</v>
      </c>
      <c r="E406" s="22">
        <v>0</v>
      </c>
      <c r="F406" s="22">
        <v>950</v>
      </c>
      <c r="G406" s="22">
        <v>0</v>
      </c>
      <c r="H406" s="22">
        <v>0</v>
      </c>
      <c r="I406" s="22">
        <v>950</v>
      </c>
      <c r="J406" s="137"/>
      <c r="K406" s="137"/>
    </row>
    <row r="407" spans="1:11" ht="12.75">
      <c r="A407" s="35" t="s">
        <v>296</v>
      </c>
      <c r="B407" s="35" t="s">
        <v>297</v>
      </c>
      <c r="C407" s="35" t="s">
        <v>1947</v>
      </c>
      <c r="D407" s="35" t="s">
        <v>1947</v>
      </c>
      <c r="E407" s="22">
        <v>1800000</v>
      </c>
      <c r="F407" s="22">
        <v>1800000</v>
      </c>
      <c r="G407" s="22">
        <v>0</v>
      </c>
      <c r="H407" s="22">
        <v>450000</v>
      </c>
      <c r="I407" s="22">
        <v>1350000</v>
      </c>
      <c r="J407" s="137"/>
      <c r="K407" s="137"/>
    </row>
    <row r="408" spans="1:11" ht="12.75">
      <c r="A408" s="35" t="s">
        <v>298</v>
      </c>
      <c r="B408" s="35" t="s">
        <v>299</v>
      </c>
      <c r="C408" s="35" t="s">
        <v>1947</v>
      </c>
      <c r="D408" s="35" t="s">
        <v>1947</v>
      </c>
      <c r="E408" s="22">
        <v>0</v>
      </c>
      <c r="F408" s="22">
        <v>0</v>
      </c>
      <c r="G408" s="22">
        <v>5250</v>
      </c>
      <c r="H408" s="22">
        <v>43750</v>
      </c>
      <c r="I408" s="22">
        <v>-43750</v>
      </c>
      <c r="J408" s="137"/>
      <c r="K408" s="137"/>
    </row>
    <row r="409" spans="1:11" ht="12.75">
      <c r="A409" s="35" t="s">
        <v>300</v>
      </c>
      <c r="B409" s="35" t="s">
        <v>301</v>
      </c>
      <c r="C409" s="35" t="s">
        <v>1947</v>
      </c>
      <c r="D409" s="35" t="s">
        <v>1947</v>
      </c>
      <c r="E409" s="22">
        <v>0</v>
      </c>
      <c r="F409" s="22">
        <v>1500000</v>
      </c>
      <c r="G409" s="22">
        <v>0</v>
      </c>
      <c r="H409" s="22">
        <v>0</v>
      </c>
      <c r="I409" s="22">
        <v>1500000</v>
      </c>
      <c r="J409" s="137"/>
      <c r="K409" s="137"/>
    </row>
    <row r="410" spans="1:11" ht="12.75">
      <c r="A410" s="35" t="s">
        <v>302</v>
      </c>
      <c r="B410" s="35" t="s">
        <v>303</v>
      </c>
      <c r="C410" s="35" t="s">
        <v>1947</v>
      </c>
      <c r="D410" s="35" t="s">
        <v>1947</v>
      </c>
      <c r="E410" s="22">
        <v>0</v>
      </c>
      <c r="F410" s="22">
        <v>529855.92</v>
      </c>
      <c r="G410" s="22">
        <v>0</v>
      </c>
      <c r="H410" s="22">
        <v>529855.92</v>
      </c>
      <c r="I410" s="22">
        <v>0</v>
      </c>
      <c r="J410" s="137"/>
      <c r="K410" s="137"/>
    </row>
    <row r="411" spans="1:11" ht="12.75">
      <c r="A411" s="35" t="s">
        <v>304</v>
      </c>
      <c r="B411" s="35" t="s">
        <v>305</v>
      </c>
      <c r="C411" s="35" t="s">
        <v>1947</v>
      </c>
      <c r="D411" s="35" t="s">
        <v>1947</v>
      </c>
      <c r="E411" s="22">
        <v>0</v>
      </c>
      <c r="F411" s="22">
        <v>100000</v>
      </c>
      <c r="G411" s="22">
        <v>0</v>
      </c>
      <c r="H411" s="22">
        <v>100000</v>
      </c>
      <c r="I411" s="22">
        <v>0</v>
      </c>
      <c r="J411" s="137"/>
      <c r="K411" s="137"/>
    </row>
    <row r="412" spans="1:11" ht="12.75">
      <c r="A412" s="35" t="s">
        <v>161</v>
      </c>
      <c r="B412" s="35" t="s">
        <v>162</v>
      </c>
      <c r="C412" s="35" t="s">
        <v>1947</v>
      </c>
      <c r="D412" s="35" t="s">
        <v>1947</v>
      </c>
      <c r="E412" s="22">
        <v>0</v>
      </c>
      <c r="F412" s="22">
        <v>0</v>
      </c>
      <c r="G412" s="22">
        <v>0</v>
      </c>
      <c r="H412" s="22">
        <v>4000</v>
      </c>
      <c r="I412" s="22">
        <v>-4000</v>
      </c>
      <c r="J412" s="137"/>
      <c r="K412" s="137"/>
    </row>
    <row r="413" spans="1:11" ht="12.75">
      <c r="A413" s="35" t="s">
        <v>163</v>
      </c>
      <c r="B413" s="35" t="s">
        <v>164</v>
      </c>
      <c r="C413" s="35" t="s">
        <v>1947</v>
      </c>
      <c r="D413" s="35" t="s">
        <v>1947</v>
      </c>
      <c r="E413" s="22">
        <v>0</v>
      </c>
      <c r="F413" s="22">
        <v>0</v>
      </c>
      <c r="G413" s="22">
        <v>2120</v>
      </c>
      <c r="H413" s="22">
        <v>5800</v>
      </c>
      <c r="I413" s="22">
        <v>-5800</v>
      </c>
      <c r="J413" s="137"/>
      <c r="K413" s="137"/>
    </row>
    <row r="414" spans="1:11" ht="12.75">
      <c r="A414" s="35" t="s">
        <v>1459</v>
      </c>
      <c r="B414" s="35" t="s">
        <v>1460</v>
      </c>
      <c r="C414" s="35" t="s">
        <v>1947</v>
      </c>
      <c r="D414" s="35" t="s">
        <v>1947</v>
      </c>
      <c r="E414" s="22">
        <v>0</v>
      </c>
      <c r="F414" s="22">
        <v>0</v>
      </c>
      <c r="G414" s="22">
        <v>799308.48</v>
      </c>
      <c r="H414" s="22">
        <v>799308.48</v>
      </c>
      <c r="I414" s="22">
        <v>-799308.48</v>
      </c>
      <c r="J414" s="137"/>
      <c r="K414" s="137"/>
    </row>
    <row r="415" spans="1:11" ht="12.75">
      <c r="A415" s="35" t="s">
        <v>1461</v>
      </c>
      <c r="B415" s="35" t="s">
        <v>1462</v>
      </c>
      <c r="C415" s="35" t="s">
        <v>1947</v>
      </c>
      <c r="D415" s="35" t="s">
        <v>1947</v>
      </c>
      <c r="E415" s="22">
        <v>0</v>
      </c>
      <c r="F415" s="22">
        <v>0</v>
      </c>
      <c r="G415" s="22">
        <v>104724.97</v>
      </c>
      <c r="H415" s="22">
        <v>104724.97</v>
      </c>
      <c r="I415" s="22">
        <v>-104724.97</v>
      </c>
      <c r="J415" s="137"/>
      <c r="K415" s="137"/>
    </row>
    <row r="416" spans="1:11" ht="12.75">
      <c r="A416" s="35" t="s">
        <v>306</v>
      </c>
      <c r="B416" s="35" t="s">
        <v>307</v>
      </c>
      <c r="C416" s="35" t="s">
        <v>1947</v>
      </c>
      <c r="D416" s="35" t="s">
        <v>1947</v>
      </c>
      <c r="E416" s="22">
        <v>80000000</v>
      </c>
      <c r="F416" s="22">
        <v>80000000</v>
      </c>
      <c r="G416" s="22">
        <v>7570524.14</v>
      </c>
      <c r="H416" s="22">
        <v>72177441.03</v>
      </c>
      <c r="I416" s="22">
        <v>7822558.97</v>
      </c>
      <c r="J416" s="137"/>
      <c r="K416" s="137"/>
    </row>
    <row r="417" spans="1:11" ht="12.75">
      <c r="A417" s="35" t="s">
        <v>1063</v>
      </c>
      <c r="B417" s="35" t="s">
        <v>308</v>
      </c>
      <c r="C417" s="35" t="s">
        <v>1947</v>
      </c>
      <c r="D417" s="35" t="s">
        <v>1947</v>
      </c>
      <c r="E417" s="22">
        <v>80000000</v>
      </c>
      <c r="F417" s="22">
        <v>80000000</v>
      </c>
      <c r="G417" s="22">
        <v>7570524.14</v>
      </c>
      <c r="H417" s="22">
        <v>72177441.03</v>
      </c>
      <c r="I417" s="22">
        <v>7822558.97</v>
      </c>
      <c r="J417" s="137"/>
      <c r="K417" s="137"/>
    </row>
    <row r="418" spans="1:11" ht="12.75">
      <c r="A418" s="35" t="s">
        <v>309</v>
      </c>
      <c r="B418" s="35" t="s">
        <v>310</v>
      </c>
      <c r="C418" s="35" t="s">
        <v>1947</v>
      </c>
      <c r="D418" s="35" t="s">
        <v>1947</v>
      </c>
      <c r="E418" s="22">
        <v>385000</v>
      </c>
      <c r="F418" s="22">
        <v>385000</v>
      </c>
      <c r="G418" s="22">
        <v>3512.3</v>
      </c>
      <c r="H418" s="22">
        <v>83512.69</v>
      </c>
      <c r="I418" s="22">
        <v>301487.31</v>
      </c>
      <c r="J418" s="137"/>
      <c r="K418" s="137"/>
    </row>
    <row r="419" spans="1:11" ht="12.75">
      <c r="A419" s="35" t="s">
        <v>421</v>
      </c>
      <c r="B419" s="35" t="s">
        <v>311</v>
      </c>
      <c r="C419" s="35" t="s">
        <v>1947</v>
      </c>
      <c r="D419" s="35" t="s">
        <v>1947</v>
      </c>
      <c r="E419" s="22">
        <v>385000</v>
      </c>
      <c r="F419" s="22">
        <v>385000</v>
      </c>
      <c r="G419" s="22">
        <v>3512.3</v>
      </c>
      <c r="H419" s="22">
        <v>83512.69</v>
      </c>
      <c r="I419" s="22">
        <v>301487.31</v>
      </c>
      <c r="J419" s="137"/>
      <c r="K419" s="137"/>
    </row>
    <row r="420" spans="1:11" ht="12.75">
      <c r="A420" s="35" t="s">
        <v>312</v>
      </c>
      <c r="B420" s="35" t="s">
        <v>313</v>
      </c>
      <c r="C420" s="35" t="s">
        <v>1947</v>
      </c>
      <c r="D420" s="35" t="s">
        <v>1947</v>
      </c>
      <c r="E420" s="22">
        <v>12808812</v>
      </c>
      <c r="F420" s="22">
        <v>13568812</v>
      </c>
      <c r="G420" s="22">
        <v>453275.15</v>
      </c>
      <c r="H420" s="22">
        <v>2532173.79</v>
      </c>
      <c r="I420" s="22">
        <v>11036638.21</v>
      </c>
      <c r="J420" s="137"/>
      <c r="K420" s="137"/>
    </row>
    <row r="421" spans="1:11" ht="12.75">
      <c r="A421" s="35" t="s">
        <v>314</v>
      </c>
      <c r="B421" s="35" t="s">
        <v>315</v>
      </c>
      <c r="C421" s="35" t="s">
        <v>1947</v>
      </c>
      <c r="D421" s="35" t="s">
        <v>1947</v>
      </c>
      <c r="E421" s="22">
        <v>11936712</v>
      </c>
      <c r="F421" s="22">
        <v>11936712</v>
      </c>
      <c r="G421" s="22">
        <v>353275.15</v>
      </c>
      <c r="H421" s="22">
        <v>1965121.79</v>
      </c>
      <c r="I421" s="22">
        <v>9971590.21</v>
      </c>
      <c r="J421" s="137"/>
      <c r="K421" s="137"/>
    </row>
    <row r="422" spans="1:11" ht="12.75">
      <c r="A422" s="35" t="s">
        <v>397</v>
      </c>
      <c r="B422" s="35" t="s">
        <v>316</v>
      </c>
      <c r="C422" s="35" t="s">
        <v>1947</v>
      </c>
      <c r="D422" s="35" t="s">
        <v>1947</v>
      </c>
      <c r="E422" s="22">
        <v>11936712</v>
      </c>
      <c r="F422" s="22">
        <v>11936712</v>
      </c>
      <c r="G422" s="22">
        <v>353275.15</v>
      </c>
      <c r="H422" s="22">
        <v>1965121.79</v>
      </c>
      <c r="I422" s="22">
        <v>9971590.21</v>
      </c>
      <c r="J422" s="137"/>
      <c r="K422" s="137"/>
    </row>
    <row r="423" spans="1:11" ht="12.75">
      <c r="A423" s="35" t="s">
        <v>317</v>
      </c>
      <c r="B423" s="35" t="s">
        <v>318</v>
      </c>
      <c r="C423" s="35" t="s">
        <v>1947</v>
      </c>
      <c r="D423" s="35" t="s">
        <v>1947</v>
      </c>
      <c r="E423" s="22">
        <v>11936712</v>
      </c>
      <c r="F423" s="22">
        <v>11936712</v>
      </c>
      <c r="G423" s="22">
        <v>353275.15</v>
      </c>
      <c r="H423" s="22">
        <v>1965121.79</v>
      </c>
      <c r="I423" s="22">
        <v>9971590.21</v>
      </c>
      <c r="J423" s="137"/>
      <c r="K423" s="137"/>
    </row>
    <row r="424" spans="1:11" ht="12.75">
      <c r="A424" s="35" t="s">
        <v>399</v>
      </c>
      <c r="B424" s="35" t="s">
        <v>319</v>
      </c>
      <c r="C424" s="35" t="s">
        <v>1947</v>
      </c>
      <c r="D424" s="35" t="s">
        <v>1947</v>
      </c>
      <c r="E424" s="22">
        <v>770614</v>
      </c>
      <c r="F424" s="22">
        <v>770614</v>
      </c>
      <c r="G424" s="22">
        <v>67854.21</v>
      </c>
      <c r="H424" s="22">
        <v>591035.88</v>
      </c>
      <c r="I424" s="22">
        <v>179578.12</v>
      </c>
      <c r="J424" s="137"/>
      <c r="K424" s="137"/>
    </row>
    <row r="425" spans="1:11" ht="12.75">
      <c r="A425" s="35" t="s">
        <v>320</v>
      </c>
      <c r="B425" s="35" t="s">
        <v>321</v>
      </c>
      <c r="C425" s="35" t="s">
        <v>1947</v>
      </c>
      <c r="D425" s="35" t="s">
        <v>1947</v>
      </c>
      <c r="E425" s="22">
        <v>68500</v>
      </c>
      <c r="F425" s="22">
        <v>68500</v>
      </c>
      <c r="G425" s="22">
        <v>0</v>
      </c>
      <c r="H425" s="22">
        <v>0</v>
      </c>
      <c r="I425" s="22">
        <v>68500</v>
      </c>
      <c r="J425" s="137"/>
      <c r="K425" s="137"/>
    </row>
    <row r="426" spans="1:11" ht="12.75">
      <c r="A426" s="35" t="s">
        <v>322</v>
      </c>
      <c r="B426" s="35" t="s">
        <v>323</v>
      </c>
      <c r="C426" s="35" t="s">
        <v>1947</v>
      </c>
      <c r="D426" s="35" t="s">
        <v>1947</v>
      </c>
      <c r="E426" s="22">
        <v>58500</v>
      </c>
      <c r="F426" s="22">
        <v>58500</v>
      </c>
      <c r="G426" s="22">
        <v>0</v>
      </c>
      <c r="H426" s="22">
        <v>0</v>
      </c>
      <c r="I426" s="22">
        <v>58500</v>
      </c>
      <c r="J426" s="137"/>
      <c r="K426" s="137"/>
    </row>
    <row r="427" spans="1:11" ht="12.75">
      <c r="A427" s="35" t="s">
        <v>324</v>
      </c>
      <c r="B427" s="35" t="s">
        <v>325</v>
      </c>
      <c r="C427" s="35" t="s">
        <v>1947</v>
      </c>
      <c r="D427" s="35" t="s">
        <v>1947</v>
      </c>
      <c r="E427" s="22">
        <v>45500</v>
      </c>
      <c r="F427" s="22">
        <v>45500</v>
      </c>
      <c r="G427" s="22">
        <v>0</v>
      </c>
      <c r="H427" s="22">
        <v>0</v>
      </c>
      <c r="I427" s="22">
        <v>45500</v>
      </c>
      <c r="J427" s="137"/>
      <c r="K427" s="137"/>
    </row>
    <row r="428" spans="1:11" ht="12.75">
      <c r="A428" s="35" t="s">
        <v>326</v>
      </c>
      <c r="B428" s="35" t="s">
        <v>327</v>
      </c>
      <c r="C428" s="35" t="s">
        <v>1947</v>
      </c>
      <c r="D428" s="35" t="s">
        <v>1947</v>
      </c>
      <c r="E428" s="22">
        <v>185000</v>
      </c>
      <c r="F428" s="22">
        <v>185000</v>
      </c>
      <c r="G428" s="22">
        <v>0</v>
      </c>
      <c r="H428" s="22">
        <v>0</v>
      </c>
      <c r="I428" s="22">
        <v>185000</v>
      </c>
      <c r="J428" s="137"/>
      <c r="K428" s="137"/>
    </row>
    <row r="429" spans="1:11" ht="12.75">
      <c r="A429" s="35" t="s">
        <v>328</v>
      </c>
      <c r="B429" s="35" t="s">
        <v>329</v>
      </c>
      <c r="C429" s="35" t="s">
        <v>1947</v>
      </c>
      <c r="D429" s="35" t="s">
        <v>1947</v>
      </c>
      <c r="E429" s="22">
        <v>225000</v>
      </c>
      <c r="F429" s="22">
        <v>225000</v>
      </c>
      <c r="G429" s="22">
        <v>0</v>
      </c>
      <c r="H429" s="22">
        <v>0</v>
      </c>
      <c r="I429" s="22">
        <v>225000</v>
      </c>
      <c r="J429" s="137"/>
      <c r="K429" s="137"/>
    </row>
    <row r="430" spans="1:11" ht="12.75">
      <c r="A430" s="35" t="s">
        <v>330</v>
      </c>
      <c r="B430" s="35" t="s">
        <v>331</v>
      </c>
      <c r="C430" s="35" t="s">
        <v>1947</v>
      </c>
      <c r="D430" s="35" t="s">
        <v>1947</v>
      </c>
      <c r="E430" s="22">
        <v>195000</v>
      </c>
      <c r="F430" s="22">
        <v>195000</v>
      </c>
      <c r="G430" s="22">
        <v>0</v>
      </c>
      <c r="H430" s="22">
        <v>0</v>
      </c>
      <c r="I430" s="22">
        <v>195000</v>
      </c>
      <c r="J430" s="137"/>
      <c r="K430" s="137"/>
    </row>
    <row r="431" spans="1:11" ht="12.75">
      <c r="A431" s="35" t="s">
        <v>332</v>
      </c>
      <c r="B431" s="35" t="s">
        <v>333</v>
      </c>
      <c r="C431" s="35" t="s">
        <v>1947</v>
      </c>
      <c r="D431" s="35" t="s">
        <v>1947</v>
      </c>
      <c r="E431" s="22">
        <v>195000</v>
      </c>
      <c r="F431" s="22">
        <v>195000</v>
      </c>
      <c r="G431" s="22">
        <v>0</v>
      </c>
      <c r="H431" s="22">
        <v>0</v>
      </c>
      <c r="I431" s="22">
        <v>195000</v>
      </c>
      <c r="J431" s="137"/>
      <c r="K431" s="137"/>
    </row>
    <row r="432" spans="1:11" ht="12.75">
      <c r="A432" s="35" t="s">
        <v>334</v>
      </c>
      <c r="B432" s="35" t="s">
        <v>335</v>
      </c>
      <c r="C432" s="35" t="s">
        <v>1947</v>
      </c>
      <c r="D432" s="35" t="s">
        <v>1947</v>
      </c>
      <c r="E432" s="22">
        <v>243750</v>
      </c>
      <c r="F432" s="22">
        <v>243750</v>
      </c>
      <c r="G432" s="22">
        <v>0</v>
      </c>
      <c r="H432" s="22">
        <v>0</v>
      </c>
      <c r="I432" s="22">
        <v>243750</v>
      </c>
      <c r="J432" s="137"/>
      <c r="K432" s="137"/>
    </row>
    <row r="433" spans="1:11" ht="12.75">
      <c r="A433" s="35" t="s">
        <v>336</v>
      </c>
      <c r="B433" s="35" t="s">
        <v>337</v>
      </c>
      <c r="C433" s="35" t="s">
        <v>1947</v>
      </c>
      <c r="D433" s="35" t="s">
        <v>1947</v>
      </c>
      <c r="E433" s="22">
        <v>195000</v>
      </c>
      <c r="F433" s="22">
        <v>195000</v>
      </c>
      <c r="G433" s="22">
        <v>0</v>
      </c>
      <c r="H433" s="22">
        <v>0</v>
      </c>
      <c r="I433" s="22">
        <v>195000</v>
      </c>
      <c r="J433" s="137"/>
      <c r="K433" s="137"/>
    </row>
    <row r="434" spans="1:11" ht="12.75">
      <c r="A434" s="35" t="s">
        <v>338</v>
      </c>
      <c r="B434" s="35" t="s">
        <v>339</v>
      </c>
      <c r="C434" s="35" t="s">
        <v>1947</v>
      </c>
      <c r="D434" s="35" t="s">
        <v>1947</v>
      </c>
      <c r="E434" s="22">
        <v>0</v>
      </c>
      <c r="F434" s="22">
        <v>0</v>
      </c>
      <c r="G434" s="22">
        <v>285420.94</v>
      </c>
      <c r="H434" s="22">
        <v>1137730.91</v>
      </c>
      <c r="I434" s="22">
        <v>-1137730.91</v>
      </c>
      <c r="J434" s="137"/>
      <c r="K434" s="137"/>
    </row>
    <row r="435" spans="1:11" ht="12.75">
      <c r="A435" s="35" t="s">
        <v>340</v>
      </c>
      <c r="B435" s="35" t="s">
        <v>341</v>
      </c>
      <c r="C435" s="35" t="s">
        <v>1947</v>
      </c>
      <c r="D435" s="35" t="s">
        <v>1947</v>
      </c>
      <c r="E435" s="22">
        <v>195000</v>
      </c>
      <c r="F435" s="22">
        <v>195000</v>
      </c>
      <c r="G435" s="22">
        <v>0</v>
      </c>
      <c r="H435" s="22">
        <v>58500</v>
      </c>
      <c r="I435" s="22">
        <v>136500</v>
      </c>
      <c r="J435" s="137"/>
      <c r="K435" s="137"/>
    </row>
    <row r="436" spans="1:11" ht="12.75">
      <c r="A436" s="35" t="s">
        <v>342</v>
      </c>
      <c r="B436" s="35" t="s">
        <v>343</v>
      </c>
      <c r="C436" s="35" t="s">
        <v>1947</v>
      </c>
      <c r="D436" s="35" t="s">
        <v>1947</v>
      </c>
      <c r="E436" s="22">
        <v>150000</v>
      </c>
      <c r="F436" s="22">
        <v>150000</v>
      </c>
      <c r="G436" s="22">
        <v>0</v>
      </c>
      <c r="H436" s="22">
        <v>0</v>
      </c>
      <c r="I436" s="22">
        <v>150000</v>
      </c>
      <c r="J436" s="137"/>
      <c r="K436" s="137"/>
    </row>
    <row r="437" spans="1:11" ht="12.75">
      <c r="A437" s="35" t="s">
        <v>344</v>
      </c>
      <c r="B437" s="35" t="s">
        <v>345</v>
      </c>
      <c r="C437" s="35" t="s">
        <v>1947</v>
      </c>
      <c r="D437" s="35" t="s">
        <v>1947</v>
      </c>
      <c r="E437" s="22">
        <v>3618338</v>
      </c>
      <c r="F437" s="22">
        <v>3618338</v>
      </c>
      <c r="G437" s="22">
        <v>0</v>
      </c>
      <c r="H437" s="22">
        <v>0</v>
      </c>
      <c r="I437" s="22">
        <v>3618338</v>
      </c>
      <c r="J437" s="137"/>
      <c r="K437" s="137"/>
    </row>
    <row r="438" spans="1:11" ht="12.75">
      <c r="A438" s="35" t="s">
        <v>346</v>
      </c>
      <c r="B438" s="35" t="s">
        <v>347</v>
      </c>
      <c r="C438" s="35" t="s">
        <v>1947</v>
      </c>
      <c r="D438" s="35" t="s">
        <v>1947</v>
      </c>
      <c r="E438" s="22">
        <v>97500</v>
      </c>
      <c r="F438" s="22">
        <v>97500</v>
      </c>
      <c r="G438" s="22">
        <v>0</v>
      </c>
      <c r="H438" s="22">
        <v>0</v>
      </c>
      <c r="I438" s="22">
        <v>97500</v>
      </c>
      <c r="J438" s="137"/>
      <c r="K438" s="137"/>
    </row>
    <row r="439" spans="1:11" ht="12.75">
      <c r="A439" s="35" t="s">
        <v>348</v>
      </c>
      <c r="B439" s="35" t="s">
        <v>349</v>
      </c>
      <c r="C439" s="35" t="s">
        <v>1947</v>
      </c>
      <c r="D439" s="35" t="s">
        <v>1947</v>
      </c>
      <c r="E439" s="22">
        <v>767000</v>
      </c>
      <c r="F439" s="22">
        <v>767000</v>
      </c>
      <c r="G439" s="22">
        <v>0</v>
      </c>
      <c r="H439" s="22">
        <v>0</v>
      </c>
      <c r="I439" s="22">
        <v>767000</v>
      </c>
      <c r="J439" s="137"/>
      <c r="K439" s="137"/>
    </row>
    <row r="440" spans="1:11" ht="12.75">
      <c r="A440" s="35" t="s">
        <v>350</v>
      </c>
      <c r="B440" s="35" t="s">
        <v>351</v>
      </c>
      <c r="C440" s="35" t="s">
        <v>1947</v>
      </c>
      <c r="D440" s="35" t="s">
        <v>1947</v>
      </c>
      <c r="E440" s="22">
        <v>100000</v>
      </c>
      <c r="F440" s="22">
        <v>100000</v>
      </c>
      <c r="G440" s="22">
        <v>0</v>
      </c>
      <c r="H440" s="22">
        <v>0</v>
      </c>
      <c r="I440" s="22">
        <v>100000</v>
      </c>
      <c r="J440" s="137"/>
      <c r="K440" s="137"/>
    </row>
    <row r="441" spans="1:11" ht="12.75">
      <c r="A441" s="35" t="s">
        <v>352</v>
      </c>
      <c r="B441" s="35" t="s">
        <v>220</v>
      </c>
      <c r="C441" s="35" t="s">
        <v>1947</v>
      </c>
      <c r="D441" s="35" t="s">
        <v>1947</v>
      </c>
      <c r="E441" s="22">
        <v>295300</v>
      </c>
      <c r="F441" s="22">
        <v>295300</v>
      </c>
      <c r="G441" s="22">
        <v>0</v>
      </c>
      <c r="H441" s="22">
        <v>0</v>
      </c>
      <c r="I441" s="22">
        <v>295300</v>
      </c>
      <c r="J441" s="137"/>
      <c r="K441" s="137"/>
    </row>
    <row r="442" spans="1:11" ht="12.75">
      <c r="A442" s="35" t="s">
        <v>221</v>
      </c>
      <c r="B442" s="35" t="s">
        <v>222</v>
      </c>
      <c r="C442" s="35" t="s">
        <v>1947</v>
      </c>
      <c r="D442" s="35" t="s">
        <v>1947</v>
      </c>
      <c r="E442" s="22">
        <v>98200</v>
      </c>
      <c r="F442" s="22">
        <v>98200</v>
      </c>
      <c r="G442" s="22">
        <v>0</v>
      </c>
      <c r="H442" s="22">
        <v>0</v>
      </c>
      <c r="I442" s="22">
        <v>98200</v>
      </c>
      <c r="J442" s="137"/>
      <c r="K442" s="137"/>
    </row>
    <row r="443" spans="1:11" ht="12.75">
      <c r="A443" s="35" t="s">
        <v>223</v>
      </c>
      <c r="B443" s="35" t="s">
        <v>224</v>
      </c>
      <c r="C443" s="35" t="s">
        <v>1947</v>
      </c>
      <c r="D443" s="35" t="s">
        <v>1947</v>
      </c>
      <c r="E443" s="22">
        <v>2005160</v>
      </c>
      <c r="F443" s="22">
        <v>2005160</v>
      </c>
      <c r="G443" s="22">
        <v>0</v>
      </c>
      <c r="H443" s="22">
        <v>177855</v>
      </c>
      <c r="I443" s="22">
        <v>1827305</v>
      </c>
      <c r="J443" s="137"/>
      <c r="K443" s="137"/>
    </row>
    <row r="444" spans="1:11" ht="12.75">
      <c r="A444" s="35" t="s">
        <v>225</v>
      </c>
      <c r="B444" s="35" t="s">
        <v>226</v>
      </c>
      <c r="C444" s="35" t="s">
        <v>1947</v>
      </c>
      <c r="D444" s="35" t="s">
        <v>1947</v>
      </c>
      <c r="E444" s="22">
        <v>195000</v>
      </c>
      <c r="F444" s="22">
        <v>195000</v>
      </c>
      <c r="G444" s="22">
        <v>0</v>
      </c>
      <c r="H444" s="22">
        <v>0</v>
      </c>
      <c r="I444" s="22">
        <v>195000</v>
      </c>
      <c r="J444" s="137"/>
      <c r="K444" s="137"/>
    </row>
    <row r="445" spans="1:11" ht="12.75">
      <c r="A445" s="35" t="s">
        <v>227</v>
      </c>
      <c r="B445" s="35" t="s">
        <v>228</v>
      </c>
      <c r="C445" s="35" t="s">
        <v>1947</v>
      </c>
      <c r="D445" s="35" t="s">
        <v>1947</v>
      </c>
      <c r="E445" s="22">
        <v>292500</v>
      </c>
      <c r="F445" s="22">
        <v>292500</v>
      </c>
      <c r="G445" s="22">
        <v>0</v>
      </c>
      <c r="H445" s="22">
        <v>0</v>
      </c>
      <c r="I445" s="22">
        <v>292500</v>
      </c>
      <c r="J445" s="137"/>
      <c r="K445" s="137"/>
    </row>
    <row r="446" spans="1:11" ht="12.75">
      <c r="A446" s="35" t="s">
        <v>229</v>
      </c>
      <c r="B446" s="35" t="s">
        <v>230</v>
      </c>
      <c r="C446" s="35" t="s">
        <v>1947</v>
      </c>
      <c r="D446" s="35" t="s">
        <v>1947</v>
      </c>
      <c r="E446" s="22">
        <v>245850</v>
      </c>
      <c r="F446" s="22">
        <v>245850</v>
      </c>
      <c r="G446" s="22">
        <v>0</v>
      </c>
      <c r="H446" s="22">
        <v>0</v>
      </c>
      <c r="I446" s="22">
        <v>245850</v>
      </c>
      <c r="J446" s="137"/>
      <c r="K446" s="137"/>
    </row>
    <row r="447" spans="1:11" ht="12.75">
      <c r="A447" s="35" t="s">
        <v>231</v>
      </c>
      <c r="B447" s="35" t="s">
        <v>232</v>
      </c>
      <c r="C447" s="35" t="s">
        <v>1947</v>
      </c>
      <c r="D447" s="35" t="s">
        <v>1947</v>
      </c>
      <c r="E447" s="22">
        <v>1500000</v>
      </c>
      <c r="F447" s="22">
        <v>1500000</v>
      </c>
      <c r="G447" s="22">
        <v>0</v>
      </c>
      <c r="H447" s="22">
        <v>0</v>
      </c>
      <c r="I447" s="22">
        <v>1500000</v>
      </c>
      <c r="J447" s="137"/>
      <c r="K447" s="137"/>
    </row>
    <row r="448" spans="1:11" ht="12.75">
      <c r="A448" s="35" t="s">
        <v>233</v>
      </c>
      <c r="B448" s="35" t="s">
        <v>234</v>
      </c>
      <c r="C448" s="35" t="s">
        <v>1947</v>
      </c>
      <c r="D448" s="35" t="s">
        <v>1947</v>
      </c>
      <c r="E448" s="22">
        <v>195000</v>
      </c>
      <c r="F448" s="22">
        <v>195000</v>
      </c>
      <c r="G448" s="22">
        <v>0</v>
      </c>
      <c r="H448" s="22">
        <v>0</v>
      </c>
      <c r="I448" s="22">
        <v>195000</v>
      </c>
      <c r="J448" s="137"/>
      <c r="K448" s="137"/>
    </row>
    <row r="449" spans="1:11" ht="12.75">
      <c r="A449" s="35" t="s">
        <v>235</v>
      </c>
      <c r="B449" s="35" t="s">
        <v>236</v>
      </c>
      <c r="C449" s="35" t="s">
        <v>1947</v>
      </c>
      <c r="D449" s="35" t="s">
        <v>1947</v>
      </c>
      <c r="E449" s="22">
        <v>872100</v>
      </c>
      <c r="F449" s="22">
        <v>1632100</v>
      </c>
      <c r="G449" s="22">
        <v>100000</v>
      </c>
      <c r="H449" s="22">
        <v>567052</v>
      </c>
      <c r="I449" s="22">
        <v>1065048</v>
      </c>
      <c r="J449" s="137"/>
      <c r="K449" s="137"/>
    </row>
    <row r="450" spans="1:11" ht="12.75">
      <c r="A450" s="35" t="s">
        <v>407</v>
      </c>
      <c r="B450" s="35" t="s">
        <v>237</v>
      </c>
      <c r="C450" s="35" t="s">
        <v>1947</v>
      </c>
      <c r="D450" s="35" t="s">
        <v>1947</v>
      </c>
      <c r="E450" s="22">
        <v>220000</v>
      </c>
      <c r="F450" s="22">
        <v>842000</v>
      </c>
      <c r="G450" s="22">
        <v>100000</v>
      </c>
      <c r="H450" s="22">
        <v>500000</v>
      </c>
      <c r="I450" s="22">
        <v>342000</v>
      </c>
      <c r="J450" s="137"/>
      <c r="K450" s="137"/>
    </row>
    <row r="451" spans="1:11" ht="12.75">
      <c r="A451" s="35" t="s">
        <v>238</v>
      </c>
      <c r="B451" s="35" t="s">
        <v>239</v>
      </c>
      <c r="C451" s="35" t="s">
        <v>1947</v>
      </c>
      <c r="D451" s="35" t="s">
        <v>1947</v>
      </c>
      <c r="E451" s="22">
        <v>220000</v>
      </c>
      <c r="F451" s="22">
        <v>502000</v>
      </c>
      <c r="G451" s="22">
        <v>100000</v>
      </c>
      <c r="H451" s="22">
        <v>200000</v>
      </c>
      <c r="I451" s="22">
        <v>302000</v>
      </c>
      <c r="J451" s="137"/>
      <c r="K451" s="137"/>
    </row>
    <row r="452" spans="1:11" ht="12.75">
      <c r="A452" s="35" t="s">
        <v>1097</v>
      </c>
      <c r="B452" s="35" t="s">
        <v>1098</v>
      </c>
      <c r="C452" s="35" t="s">
        <v>1947</v>
      </c>
      <c r="D452" s="35" t="s">
        <v>1947</v>
      </c>
      <c r="E452" s="22">
        <v>0</v>
      </c>
      <c r="F452" s="22">
        <v>300000</v>
      </c>
      <c r="G452" s="22">
        <v>0</v>
      </c>
      <c r="H452" s="22">
        <v>300000</v>
      </c>
      <c r="I452" s="22">
        <v>0</v>
      </c>
      <c r="J452" s="137"/>
      <c r="K452" s="137"/>
    </row>
    <row r="453" spans="1:11" ht="12.75">
      <c r="A453" s="35" t="s">
        <v>165</v>
      </c>
      <c r="B453" s="35" t="s">
        <v>166</v>
      </c>
      <c r="C453" s="35" t="s">
        <v>1947</v>
      </c>
      <c r="D453" s="35" t="s">
        <v>1947</v>
      </c>
      <c r="E453" s="22">
        <v>0</v>
      </c>
      <c r="F453" s="22">
        <v>30000</v>
      </c>
      <c r="G453" s="22">
        <v>0</v>
      </c>
      <c r="H453" s="22">
        <v>0</v>
      </c>
      <c r="I453" s="22">
        <v>30000</v>
      </c>
      <c r="J453" s="137"/>
      <c r="K453" s="137"/>
    </row>
    <row r="454" spans="1:11" ht="12.75">
      <c r="A454" s="35" t="s">
        <v>1463</v>
      </c>
      <c r="B454" s="35" t="s">
        <v>1464</v>
      </c>
      <c r="C454" s="35" t="s">
        <v>1947</v>
      </c>
      <c r="D454" s="35" t="s">
        <v>1947</v>
      </c>
      <c r="E454" s="22">
        <v>0</v>
      </c>
      <c r="F454" s="22">
        <v>10000</v>
      </c>
      <c r="G454" s="22">
        <v>0</v>
      </c>
      <c r="H454" s="22">
        <v>0</v>
      </c>
      <c r="I454" s="22">
        <v>10000</v>
      </c>
      <c r="J454" s="137"/>
      <c r="K454" s="137"/>
    </row>
    <row r="455" spans="1:11" ht="12.75">
      <c r="A455" s="35" t="s">
        <v>412</v>
      </c>
      <c r="B455" s="35" t="s">
        <v>240</v>
      </c>
      <c r="C455" s="35" t="s">
        <v>1947</v>
      </c>
      <c r="D455" s="35" t="s">
        <v>1947</v>
      </c>
      <c r="E455" s="22">
        <v>652100</v>
      </c>
      <c r="F455" s="22">
        <v>790100</v>
      </c>
      <c r="G455" s="22">
        <v>0</v>
      </c>
      <c r="H455" s="22">
        <v>67052</v>
      </c>
      <c r="I455" s="22">
        <v>723048</v>
      </c>
      <c r="J455" s="137"/>
      <c r="K455" s="137"/>
    </row>
    <row r="456" spans="1:11" ht="12.75">
      <c r="A456" s="35" t="s">
        <v>241</v>
      </c>
      <c r="B456" s="35" t="s">
        <v>242</v>
      </c>
      <c r="C456" s="35" t="s">
        <v>1947</v>
      </c>
      <c r="D456" s="35" t="s">
        <v>1947</v>
      </c>
      <c r="E456" s="22">
        <v>0</v>
      </c>
      <c r="F456" s="22">
        <v>0</v>
      </c>
      <c r="G456" s="22">
        <v>0</v>
      </c>
      <c r="H456" s="22">
        <v>67052</v>
      </c>
      <c r="I456" s="22">
        <v>-67052</v>
      </c>
      <c r="J456" s="137"/>
      <c r="K456" s="137"/>
    </row>
    <row r="457" spans="1:11" ht="12.75">
      <c r="A457" s="35" t="s">
        <v>243</v>
      </c>
      <c r="B457" s="35" t="s">
        <v>1469</v>
      </c>
      <c r="C457" s="35" t="s">
        <v>1947</v>
      </c>
      <c r="D457" s="35" t="s">
        <v>1947</v>
      </c>
      <c r="E457" s="22">
        <v>200000</v>
      </c>
      <c r="F457" s="22">
        <v>200000</v>
      </c>
      <c r="G457" s="22">
        <v>0</v>
      </c>
      <c r="H457" s="22">
        <v>0</v>
      </c>
      <c r="I457" s="22">
        <v>200000</v>
      </c>
      <c r="J457" s="137"/>
      <c r="K457" s="137"/>
    </row>
    <row r="458" spans="1:11" ht="12.75">
      <c r="A458" s="35" t="s">
        <v>1470</v>
      </c>
      <c r="B458" s="35" t="s">
        <v>1471</v>
      </c>
      <c r="C458" s="35" t="s">
        <v>1947</v>
      </c>
      <c r="D458" s="35" t="s">
        <v>1947</v>
      </c>
      <c r="E458" s="22">
        <v>400000</v>
      </c>
      <c r="F458" s="22">
        <v>400000</v>
      </c>
      <c r="G458" s="22">
        <v>0</v>
      </c>
      <c r="H458" s="22">
        <v>0</v>
      </c>
      <c r="I458" s="22">
        <v>400000</v>
      </c>
      <c r="J458" s="137"/>
      <c r="K458" s="137"/>
    </row>
    <row r="459" spans="1:11" ht="12.75">
      <c r="A459" s="35" t="s">
        <v>1472</v>
      </c>
      <c r="B459" s="35" t="s">
        <v>1473</v>
      </c>
      <c r="C459" s="35" t="s">
        <v>1947</v>
      </c>
      <c r="D459" s="35" t="s">
        <v>1947</v>
      </c>
      <c r="E459" s="22">
        <v>12100</v>
      </c>
      <c r="F459" s="22">
        <v>12100</v>
      </c>
      <c r="G459" s="22">
        <v>0</v>
      </c>
      <c r="H459" s="22">
        <v>0</v>
      </c>
      <c r="I459" s="22">
        <v>12100</v>
      </c>
      <c r="J459" s="137"/>
      <c r="K459" s="137"/>
    </row>
    <row r="460" spans="1:11" ht="12.75">
      <c r="A460" s="35" t="s">
        <v>1474</v>
      </c>
      <c r="B460" s="35" t="s">
        <v>1475</v>
      </c>
      <c r="C460" s="35" t="s">
        <v>1947</v>
      </c>
      <c r="D460" s="35" t="s">
        <v>1947</v>
      </c>
      <c r="E460" s="22">
        <v>40000</v>
      </c>
      <c r="F460" s="22">
        <v>40000</v>
      </c>
      <c r="G460" s="22">
        <v>0</v>
      </c>
      <c r="H460" s="22">
        <v>0</v>
      </c>
      <c r="I460" s="22">
        <v>40000</v>
      </c>
      <c r="J460" s="137"/>
      <c r="K460" s="137"/>
    </row>
    <row r="461" spans="1:11" ht="12.75">
      <c r="A461" s="35" t="s">
        <v>1099</v>
      </c>
      <c r="B461" s="35" t="s">
        <v>1100</v>
      </c>
      <c r="C461" s="35" t="s">
        <v>1947</v>
      </c>
      <c r="D461" s="35" t="s">
        <v>1947</v>
      </c>
      <c r="E461" s="22">
        <v>0</v>
      </c>
      <c r="F461" s="22">
        <v>90000</v>
      </c>
      <c r="G461" s="22">
        <v>0</v>
      </c>
      <c r="H461" s="22">
        <v>0</v>
      </c>
      <c r="I461" s="22">
        <v>90000</v>
      </c>
      <c r="J461" s="137"/>
      <c r="K461" s="137"/>
    </row>
    <row r="462" spans="1:11" ht="12.75">
      <c r="A462" s="35" t="s">
        <v>1101</v>
      </c>
      <c r="B462" s="35" t="s">
        <v>1102</v>
      </c>
      <c r="C462" s="35" t="s">
        <v>1947</v>
      </c>
      <c r="D462" s="35" t="s">
        <v>1947</v>
      </c>
      <c r="E462" s="22">
        <v>0</v>
      </c>
      <c r="F462" s="22">
        <v>48000</v>
      </c>
      <c r="G462" s="22">
        <v>0</v>
      </c>
      <c r="H462" s="22">
        <v>0</v>
      </c>
      <c r="I462" s="22">
        <v>48000</v>
      </c>
      <c r="J462" s="137"/>
      <c r="K462" s="137"/>
    </row>
    <row r="463" spans="1:11" ht="12.75">
      <c r="A463" s="35" t="s">
        <v>1476</v>
      </c>
      <c r="B463" s="35" t="s">
        <v>1477</v>
      </c>
      <c r="C463" s="35" t="s">
        <v>1947</v>
      </c>
      <c r="D463" s="35" t="s">
        <v>1947</v>
      </c>
      <c r="E463" s="22">
        <v>28987457</v>
      </c>
      <c r="F463" s="22">
        <v>29536457</v>
      </c>
      <c r="G463" s="22">
        <v>1295108.64</v>
      </c>
      <c r="H463" s="22">
        <v>10598952.04</v>
      </c>
      <c r="I463" s="22">
        <v>18937504.96</v>
      </c>
      <c r="J463" s="137"/>
      <c r="K463" s="137"/>
    </row>
    <row r="464" spans="1:11" ht="12.75">
      <c r="A464" s="35" t="s">
        <v>1011</v>
      </c>
      <c r="B464" s="35" t="s">
        <v>1004</v>
      </c>
      <c r="C464" s="35" t="s">
        <v>1947</v>
      </c>
      <c r="D464" s="35" t="s">
        <v>1947</v>
      </c>
      <c r="E464" s="22">
        <v>975575</v>
      </c>
      <c r="F464" s="22">
        <v>1524575</v>
      </c>
      <c r="G464" s="22">
        <v>34936.38</v>
      </c>
      <c r="H464" s="22">
        <v>1197782.66</v>
      </c>
      <c r="I464" s="22">
        <v>326792.34</v>
      </c>
      <c r="J464" s="137"/>
      <c r="K464" s="137"/>
    </row>
    <row r="465" spans="1:11" ht="12.75">
      <c r="A465" s="35" t="s">
        <v>1478</v>
      </c>
      <c r="B465" s="35" t="s">
        <v>1479</v>
      </c>
      <c r="C465" s="35" t="s">
        <v>1947</v>
      </c>
      <c r="D465" s="35" t="s">
        <v>1947</v>
      </c>
      <c r="E465" s="22">
        <v>146886</v>
      </c>
      <c r="F465" s="22">
        <v>146886</v>
      </c>
      <c r="G465" s="22">
        <v>0</v>
      </c>
      <c r="H465" s="22">
        <v>0</v>
      </c>
      <c r="I465" s="22">
        <v>146886</v>
      </c>
      <c r="J465" s="137"/>
      <c r="K465" s="137"/>
    </row>
    <row r="466" spans="1:11" ht="12.75">
      <c r="A466" s="35" t="s">
        <v>1480</v>
      </c>
      <c r="B466" s="35" t="s">
        <v>1481</v>
      </c>
      <c r="C466" s="35" t="s">
        <v>1947</v>
      </c>
      <c r="D466" s="35" t="s">
        <v>1947</v>
      </c>
      <c r="E466" s="22">
        <v>20000</v>
      </c>
      <c r="F466" s="22">
        <v>20000</v>
      </c>
      <c r="G466" s="22">
        <v>0</v>
      </c>
      <c r="H466" s="22">
        <v>0</v>
      </c>
      <c r="I466" s="22">
        <v>20000</v>
      </c>
      <c r="J466" s="137"/>
      <c r="K466" s="137"/>
    </row>
    <row r="467" spans="1:11" ht="12.75">
      <c r="A467" s="35" t="s">
        <v>1482</v>
      </c>
      <c r="B467" s="35" t="s">
        <v>1483</v>
      </c>
      <c r="C467" s="35" t="s">
        <v>1947</v>
      </c>
      <c r="D467" s="35" t="s">
        <v>1947</v>
      </c>
      <c r="E467" s="22">
        <v>11000</v>
      </c>
      <c r="F467" s="22">
        <v>11000</v>
      </c>
      <c r="G467" s="22">
        <v>0</v>
      </c>
      <c r="H467" s="22">
        <v>0</v>
      </c>
      <c r="I467" s="22">
        <v>11000</v>
      </c>
      <c r="J467" s="137"/>
      <c r="K467" s="137"/>
    </row>
    <row r="468" spans="1:11" ht="12.75">
      <c r="A468" s="35" t="s">
        <v>1484</v>
      </c>
      <c r="B468" s="35" t="s">
        <v>1485</v>
      </c>
      <c r="C468" s="35" t="s">
        <v>1947</v>
      </c>
      <c r="D468" s="35" t="s">
        <v>1947</v>
      </c>
      <c r="E468" s="22">
        <v>5000</v>
      </c>
      <c r="F468" s="22">
        <v>5000</v>
      </c>
      <c r="G468" s="22">
        <v>0</v>
      </c>
      <c r="H468" s="22">
        <v>0</v>
      </c>
      <c r="I468" s="22">
        <v>5000</v>
      </c>
      <c r="J468" s="137"/>
      <c r="K468" s="137"/>
    </row>
    <row r="469" spans="1:11" ht="12.75">
      <c r="A469" s="35" t="s">
        <v>1486</v>
      </c>
      <c r="B469" s="35" t="s">
        <v>1487</v>
      </c>
      <c r="C469" s="35" t="s">
        <v>1947</v>
      </c>
      <c r="D469" s="35" t="s">
        <v>1947</v>
      </c>
      <c r="E469" s="22">
        <v>3000</v>
      </c>
      <c r="F469" s="22">
        <v>3000</v>
      </c>
      <c r="G469" s="22">
        <v>0</v>
      </c>
      <c r="H469" s="22">
        <v>0</v>
      </c>
      <c r="I469" s="22">
        <v>3000</v>
      </c>
      <c r="J469" s="137"/>
      <c r="K469" s="137"/>
    </row>
    <row r="470" spans="1:11" ht="12.75">
      <c r="A470" s="35" t="s">
        <v>1488</v>
      </c>
      <c r="B470" s="35" t="s">
        <v>1489</v>
      </c>
      <c r="C470" s="35" t="s">
        <v>1947</v>
      </c>
      <c r="D470" s="35" t="s">
        <v>1947</v>
      </c>
      <c r="E470" s="22">
        <v>1000</v>
      </c>
      <c r="F470" s="22">
        <v>1000</v>
      </c>
      <c r="G470" s="22">
        <v>0</v>
      </c>
      <c r="H470" s="22">
        <v>0</v>
      </c>
      <c r="I470" s="22">
        <v>1000</v>
      </c>
      <c r="J470" s="137"/>
      <c r="K470" s="137"/>
    </row>
    <row r="471" spans="1:11" ht="12.75">
      <c r="A471" s="35" t="s">
        <v>1490</v>
      </c>
      <c r="B471" s="35" t="s">
        <v>1491</v>
      </c>
      <c r="C471" s="35" t="s">
        <v>1947</v>
      </c>
      <c r="D471" s="35" t="s">
        <v>1947</v>
      </c>
      <c r="E471" s="22">
        <v>126886</v>
      </c>
      <c r="F471" s="22">
        <v>126886</v>
      </c>
      <c r="G471" s="22">
        <v>0</v>
      </c>
      <c r="H471" s="22">
        <v>0</v>
      </c>
      <c r="I471" s="22">
        <v>126886</v>
      </c>
      <c r="J471" s="137"/>
      <c r="K471" s="137"/>
    </row>
    <row r="472" spans="1:11" ht="12.75">
      <c r="A472" s="35" t="s">
        <v>1492</v>
      </c>
      <c r="B472" s="35" t="s">
        <v>1493</v>
      </c>
      <c r="C472" s="35" t="s">
        <v>1947</v>
      </c>
      <c r="D472" s="35" t="s">
        <v>1947</v>
      </c>
      <c r="E472" s="22">
        <v>69787.3</v>
      </c>
      <c r="F472" s="22">
        <v>69787.3</v>
      </c>
      <c r="G472" s="22">
        <v>0</v>
      </c>
      <c r="H472" s="22">
        <v>0</v>
      </c>
      <c r="I472" s="22">
        <v>69787.3</v>
      </c>
      <c r="J472" s="137"/>
      <c r="K472" s="137"/>
    </row>
    <row r="473" spans="1:11" ht="12.75">
      <c r="A473" s="35" t="s">
        <v>1494</v>
      </c>
      <c r="B473" s="35" t="s">
        <v>1495</v>
      </c>
      <c r="C473" s="35" t="s">
        <v>1947</v>
      </c>
      <c r="D473" s="35" t="s">
        <v>1947</v>
      </c>
      <c r="E473" s="22">
        <v>31721.5</v>
      </c>
      <c r="F473" s="22">
        <v>31721.5</v>
      </c>
      <c r="G473" s="22">
        <v>0</v>
      </c>
      <c r="H473" s="22">
        <v>0</v>
      </c>
      <c r="I473" s="22">
        <v>31721.5</v>
      </c>
      <c r="J473" s="137"/>
      <c r="K473" s="137"/>
    </row>
    <row r="474" spans="1:11" ht="12.75">
      <c r="A474" s="35" t="s">
        <v>1496</v>
      </c>
      <c r="B474" s="35" t="s">
        <v>1497</v>
      </c>
      <c r="C474" s="35" t="s">
        <v>1947</v>
      </c>
      <c r="D474" s="35" t="s">
        <v>1947</v>
      </c>
      <c r="E474" s="22">
        <v>19032.9</v>
      </c>
      <c r="F474" s="22">
        <v>19032.9</v>
      </c>
      <c r="G474" s="22">
        <v>0</v>
      </c>
      <c r="H474" s="22">
        <v>0</v>
      </c>
      <c r="I474" s="22">
        <v>19032.9</v>
      </c>
      <c r="J474" s="137"/>
      <c r="K474" s="137"/>
    </row>
    <row r="475" spans="1:11" ht="12.75">
      <c r="A475" s="35" t="s">
        <v>1498</v>
      </c>
      <c r="B475" s="35" t="s">
        <v>1499</v>
      </c>
      <c r="C475" s="35" t="s">
        <v>1947</v>
      </c>
      <c r="D475" s="35" t="s">
        <v>1947</v>
      </c>
      <c r="E475" s="22">
        <v>6344.3</v>
      </c>
      <c r="F475" s="22">
        <v>6344.3</v>
      </c>
      <c r="G475" s="22">
        <v>0</v>
      </c>
      <c r="H475" s="22">
        <v>0</v>
      </c>
      <c r="I475" s="22">
        <v>6344.3</v>
      </c>
      <c r="J475" s="137"/>
      <c r="K475" s="137"/>
    </row>
    <row r="476" spans="1:11" ht="12.75">
      <c r="A476" s="35" t="s">
        <v>1500</v>
      </c>
      <c r="B476" s="35" t="s">
        <v>1501</v>
      </c>
      <c r="C476" s="35" t="s">
        <v>1947</v>
      </c>
      <c r="D476" s="35" t="s">
        <v>1947</v>
      </c>
      <c r="E476" s="22">
        <v>33582</v>
      </c>
      <c r="F476" s="22">
        <v>33582</v>
      </c>
      <c r="G476" s="22">
        <v>3170.46</v>
      </c>
      <c r="H476" s="22">
        <v>76831.91</v>
      </c>
      <c r="I476" s="22">
        <v>-43249.91</v>
      </c>
      <c r="J476" s="137"/>
      <c r="K476" s="137"/>
    </row>
    <row r="477" spans="1:11" ht="12.75">
      <c r="A477" s="35" t="s">
        <v>1502</v>
      </c>
      <c r="B477" s="35" t="s">
        <v>1503</v>
      </c>
      <c r="C477" s="35" t="s">
        <v>1947</v>
      </c>
      <c r="D477" s="35" t="s">
        <v>1947</v>
      </c>
      <c r="E477" s="22">
        <v>33582</v>
      </c>
      <c r="F477" s="22">
        <v>33582</v>
      </c>
      <c r="G477" s="22">
        <v>3170.46</v>
      </c>
      <c r="H477" s="22">
        <v>76831.91</v>
      </c>
      <c r="I477" s="22">
        <v>-43249.91</v>
      </c>
      <c r="J477" s="137"/>
      <c r="K477" s="137"/>
    </row>
    <row r="478" spans="1:11" ht="12.75">
      <c r="A478" s="35" t="s">
        <v>1504</v>
      </c>
      <c r="B478" s="35" t="s">
        <v>1505</v>
      </c>
      <c r="C478" s="35" t="s">
        <v>1947</v>
      </c>
      <c r="D478" s="35" t="s">
        <v>1947</v>
      </c>
      <c r="E478" s="22">
        <v>33582</v>
      </c>
      <c r="F478" s="22">
        <v>33582</v>
      </c>
      <c r="G478" s="22">
        <v>3170.46</v>
      </c>
      <c r="H478" s="22">
        <v>76831.91</v>
      </c>
      <c r="I478" s="22">
        <v>-43249.91</v>
      </c>
      <c r="J478" s="137"/>
      <c r="K478" s="137"/>
    </row>
    <row r="479" spans="1:11" ht="12.75">
      <c r="A479" s="35" t="s">
        <v>1103</v>
      </c>
      <c r="B479" s="35" t="s">
        <v>1104</v>
      </c>
      <c r="C479" s="35" t="s">
        <v>1947</v>
      </c>
      <c r="D479" s="35" t="s">
        <v>1947</v>
      </c>
      <c r="E479" s="22">
        <v>0</v>
      </c>
      <c r="F479" s="22">
        <v>0</v>
      </c>
      <c r="G479" s="22">
        <v>0</v>
      </c>
      <c r="H479" s="22">
        <v>3031.83</v>
      </c>
      <c r="I479" s="22">
        <v>-3031.83</v>
      </c>
      <c r="J479" s="137"/>
      <c r="K479" s="137"/>
    </row>
    <row r="480" spans="1:11" ht="12.75">
      <c r="A480" s="35" t="s">
        <v>1506</v>
      </c>
      <c r="B480" s="35" t="s">
        <v>1507</v>
      </c>
      <c r="C480" s="35" t="s">
        <v>1947</v>
      </c>
      <c r="D480" s="35" t="s">
        <v>1947</v>
      </c>
      <c r="E480" s="22">
        <v>33582</v>
      </c>
      <c r="F480" s="22">
        <v>33582</v>
      </c>
      <c r="G480" s="22">
        <v>3170.46</v>
      </c>
      <c r="H480" s="22">
        <v>73800.08</v>
      </c>
      <c r="I480" s="22">
        <v>-40218.08</v>
      </c>
      <c r="J480" s="137"/>
      <c r="K480" s="137"/>
    </row>
    <row r="481" spans="1:11" ht="12.75">
      <c r="A481" s="35" t="s">
        <v>1508</v>
      </c>
      <c r="B481" s="35" t="s">
        <v>1509</v>
      </c>
      <c r="C481" s="35" t="s">
        <v>1947</v>
      </c>
      <c r="D481" s="35" t="s">
        <v>1947</v>
      </c>
      <c r="E481" s="22">
        <v>795107</v>
      </c>
      <c r="F481" s="22">
        <v>1344107</v>
      </c>
      <c r="G481" s="22">
        <v>31765.92</v>
      </c>
      <c r="H481" s="22">
        <v>1120950.75</v>
      </c>
      <c r="I481" s="22">
        <v>223156.25</v>
      </c>
      <c r="J481" s="137"/>
      <c r="K481" s="137"/>
    </row>
    <row r="482" spans="1:11" ht="12.75">
      <c r="A482" s="35" t="s">
        <v>1510</v>
      </c>
      <c r="B482" s="35" t="s">
        <v>1511</v>
      </c>
      <c r="C482" s="35" t="s">
        <v>1947</v>
      </c>
      <c r="D482" s="35" t="s">
        <v>1947</v>
      </c>
      <c r="E482" s="22">
        <v>0</v>
      </c>
      <c r="F482" s="22">
        <v>0</v>
      </c>
      <c r="G482" s="22">
        <v>4631.84</v>
      </c>
      <c r="H482" s="22">
        <v>23868.24</v>
      </c>
      <c r="I482" s="22">
        <v>-23868.24</v>
      </c>
      <c r="J482" s="137"/>
      <c r="K482" s="137"/>
    </row>
    <row r="483" spans="1:11" ht="12.75">
      <c r="A483" s="35" t="s">
        <v>1512</v>
      </c>
      <c r="B483" s="35" t="s">
        <v>1513</v>
      </c>
      <c r="C483" s="35" t="s">
        <v>1947</v>
      </c>
      <c r="D483" s="35" t="s">
        <v>1947</v>
      </c>
      <c r="E483" s="22">
        <v>0</v>
      </c>
      <c r="F483" s="22">
        <v>0</v>
      </c>
      <c r="G483" s="22">
        <v>3502.69</v>
      </c>
      <c r="H483" s="22">
        <v>5873.41</v>
      </c>
      <c r="I483" s="22">
        <v>-5873.41</v>
      </c>
      <c r="J483" s="137"/>
      <c r="K483" s="137"/>
    </row>
    <row r="484" spans="1:11" ht="12.75">
      <c r="A484" s="35" t="s">
        <v>1514</v>
      </c>
      <c r="B484" s="35" t="s">
        <v>1515</v>
      </c>
      <c r="C484" s="35" t="s">
        <v>1947</v>
      </c>
      <c r="D484" s="35" t="s">
        <v>1947</v>
      </c>
      <c r="E484" s="22">
        <v>795107</v>
      </c>
      <c r="F484" s="22">
        <v>1344107</v>
      </c>
      <c r="G484" s="22">
        <v>23631.39</v>
      </c>
      <c r="H484" s="22">
        <v>1091209.1</v>
      </c>
      <c r="I484" s="22">
        <v>252897.9</v>
      </c>
      <c r="J484" s="137"/>
      <c r="K484" s="137"/>
    </row>
    <row r="485" spans="1:11" ht="12.75">
      <c r="A485" s="35" t="s">
        <v>1516</v>
      </c>
      <c r="B485" s="35" t="s">
        <v>1517</v>
      </c>
      <c r="C485" s="35" t="s">
        <v>1947</v>
      </c>
      <c r="D485" s="35" t="s">
        <v>1947</v>
      </c>
      <c r="E485" s="22">
        <v>775107</v>
      </c>
      <c r="F485" s="22">
        <v>1324107</v>
      </c>
      <c r="G485" s="22">
        <v>23631.39</v>
      </c>
      <c r="H485" s="22">
        <v>1091209.1</v>
      </c>
      <c r="I485" s="22">
        <v>232897.9</v>
      </c>
      <c r="J485" s="137"/>
      <c r="K485" s="137"/>
    </row>
    <row r="486" spans="1:11" ht="12.75">
      <c r="A486" s="35" t="s">
        <v>1518</v>
      </c>
      <c r="B486" s="35" t="s">
        <v>1519</v>
      </c>
      <c r="C486" s="35" t="s">
        <v>1947</v>
      </c>
      <c r="D486" s="35" t="s">
        <v>1947</v>
      </c>
      <c r="E486" s="22">
        <v>20000</v>
      </c>
      <c r="F486" s="22">
        <v>20000</v>
      </c>
      <c r="G486" s="22">
        <v>0</v>
      </c>
      <c r="H486" s="22">
        <v>0</v>
      </c>
      <c r="I486" s="22">
        <v>20000</v>
      </c>
      <c r="J486" s="137"/>
      <c r="K486" s="137"/>
    </row>
    <row r="487" spans="1:11" ht="12.75">
      <c r="A487" s="35" t="s">
        <v>1015</v>
      </c>
      <c r="B487" s="35" t="s">
        <v>390</v>
      </c>
      <c r="C487" s="35" t="s">
        <v>1947</v>
      </c>
      <c r="D487" s="35" t="s">
        <v>1947</v>
      </c>
      <c r="E487" s="22">
        <v>73500</v>
      </c>
      <c r="F487" s="22">
        <v>73500</v>
      </c>
      <c r="G487" s="22">
        <v>701.79</v>
      </c>
      <c r="H487" s="22">
        <v>210163.42</v>
      </c>
      <c r="I487" s="22">
        <v>-136663.42</v>
      </c>
      <c r="J487" s="137"/>
      <c r="K487" s="137"/>
    </row>
    <row r="488" spans="1:11" ht="12.75">
      <c r="A488" s="35" t="s">
        <v>1017</v>
      </c>
      <c r="B488" s="35" t="s">
        <v>1520</v>
      </c>
      <c r="C488" s="35" t="s">
        <v>1947</v>
      </c>
      <c r="D488" s="35" t="s">
        <v>1947</v>
      </c>
      <c r="E488" s="22">
        <v>73500</v>
      </c>
      <c r="F488" s="22">
        <v>73500</v>
      </c>
      <c r="G488" s="22">
        <v>701.79</v>
      </c>
      <c r="H488" s="22">
        <v>210163.42</v>
      </c>
      <c r="I488" s="22">
        <v>-136663.42</v>
      </c>
      <c r="J488" s="137"/>
      <c r="K488" s="137"/>
    </row>
    <row r="489" spans="1:11" ht="12.75">
      <c r="A489" s="35" t="s">
        <v>1521</v>
      </c>
      <c r="B489" s="35" t="s">
        <v>1522</v>
      </c>
      <c r="C489" s="35" t="s">
        <v>1947</v>
      </c>
      <c r="D489" s="35" t="s">
        <v>1947</v>
      </c>
      <c r="E489" s="22">
        <v>73500</v>
      </c>
      <c r="F489" s="22">
        <v>73500</v>
      </c>
      <c r="G489" s="22">
        <v>701.79</v>
      </c>
      <c r="H489" s="22">
        <v>210163.42</v>
      </c>
      <c r="I489" s="22">
        <v>-136663.42</v>
      </c>
      <c r="J489" s="137"/>
      <c r="K489" s="137"/>
    </row>
    <row r="490" spans="1:11" ht="12.75">
      <c r="A490" s="35" t="s">
        <v>1523</v>
      </c>
      <c r="B490" s="35" t="s">
        <v>1524</v>
      </c>
      <c r="C490" s="35" t="s">
        <v>1947</v>
      </c>
      <c r="D490" s="35" t="s">
        <v>1947</v>
      </c>
      <c r="E490" s="22">
        <v>73500</v>
      </c>
      <c r="F490" s="22">
        <v>73500</v>
      </c>
      <c r="G490" s="22">
        <v>0</v>
      </c>
      <c r="H490" s="22">
        <v>37675</v>
      </c>
      <c r="I490" s="22">
        <v>35825</v>
      </c>
      <c r="J490" s="137"/>
      <c r="K490" s="137"/>
    </row>
    <row r="491" spans="1:11" ht="12.75">
      <c r="A491" s="35" t="s">
        <v>1525</v>
      </c>
      <c r="B491" s="35" t="s">
        <v>1526</v>
      </c>
      <c r="C491" s="35" t="s">
        <v>1947</v>
      </c>
      <c r="D491" s="35" t="s">
        <v>1947</v>
      </c>
      <c r="E491" s="22">
        <v>0</v>
      </c>
      <c r="F491" s="22">
        <v>0</v>
      </c>
      <c r="G491" s="22">
        <v>452.11</v>
      </c>
      <c r="H491" s="22">
        <v>170241.3</v>
      </c>
      <c r="I491" s="22">
        <v>-170241.3</v>
      </c>
      <c r="J491" s="137"/>
      <c r="K491" s="137"/>
    </row>
    <row r="492" spans="1:11" ht="12.75">
      <c r="A492" s="35" t="s">
        <v>1527</v>
      </c>
      <c r="B492" s="35" t="s">
        <v>1528</v>
      </c>
      <c r="C492" s="35" t="s">
        <v>1947</v>
      </c>
      <c r="D492" s="35" t="s">
        <v>1947</v>
      </c>
      <c r="E492" s="22">
        <v>0</v>
      </c>
      <c r="F492" s="22">
        <v>0</v>
      </c>
      <c r="G492" s="22">
        <v>321.19</v>
      </c>
      <c r="H492" s="22">
        <v>36925.81</v>
      </c>
      <c r="I492" s="22">
        <v>-36925.81</v>
      </c>
      <c r="J492" s="137"/>
      <c r="K492" s="137"/>
    </row>
    <row r="493" spans="1:11" ht="12.75">
      <c r="A493" s="35" t="s">
        <v>1529</v>
      </c>
      <c r="B493" s="35" t="s">
        <v>1530</v>
      </c>
      <c r="C493" s="35" t="s">
        <v>1947</v>
      </c>
      <c r="D493" s="35" t="s">
        <v>1947</v>
      </c>
      <c r="E493" s="22">
        <v>0</v>
      </c>
      <c r="F493" s="22">
        <v>0</v>
      </c>
      <c r="G493" s="22">
        <v>0</v>
      </c>
      <c r="H493" s="22">
        <v>29148.76</v>
      </c>
      <c r="I493" s="22">
        <v>-29148.76</v>
      </c>
      <c r="J493" s="137"/>
      <c r="K493" s="137"/>
    </row>
    <row r="494" spans="1:11" ht="12.75">
      <c r="A494" s="35" t="s">
        <v>1531</v>
      </c>
      <c r="B494" s="35" t="s">
        <v>1532</v>
      </c>
      <c r="C494" s="35" t="s">
        <v>1947</v>
      </c>
      <c r="D494" s="35" t="s">
        <v>1947</v>
      </c>
      <c r="E494" s="22">
        <v>0</v>
      </c>
      <c r="F494" s="22">
        <v>0</v>
      </c>
      <c r="G494" s="22">
        <v>321.19</v>
      </c>
      <c r="H494" s="22">
        <v>7777.05</v>
      </c>
      <c r="I494" s="22">
        <v>-7777.05</v>
      </c>
      <c r="J494" s="137"/>
      <c r="K494" s="137"/>
    </row>
    <row r="495" spans="1:11" ht="12.75">
      <c r="A495" s="35" t="s">
        <v>1533</v>
      </c>
      <c r="B495" s="35" t="s">
        <v>1534</v>
      </c>
      <c r="C495" s="35" t="s">
        <v>1947</v>
      </c>
      <c r="D495" s="35" t="s">
        <v>1947</v>
      </c>
      <c r="E495" s="22">
        <v>0</v>
      </c>
      <c r="F495" s="22">
        <v>0</v>
      </c>
      <c r="G495" s="22">
        <v>0</v>
      </c>
      <c r="H495" s="22">
        <v>127834.3</v>
      </c>
      <c r="I495" s="22">
        <v>-127834.3</v>
      </c>
      <c r="J495" s="137"/>
      <c r="K495" s="137"/>
    </row>
    <row r="496" spans="1:11" ht="12.75">
      <c r="A496" s="35" t="s">
        <v>167</v>
      </c>
      <c r="B496" s="35" t="s">
        <v>168</v>
      </c>
      <c r="C496" s="35" t="s">
        <v>1947</v>
      </c>
      <c r="D496" s="35" t="s">
        <v>1947</v>
      </c>
      <c r="E496" s="22">
        <v>0</v>
      </c>
      <c r="F496" s="22">
        <v>0</v>
      </c>
      <c r="G496" s="22">
        <v>0</v>
      </c>
      <c r="H496" s="22">
        <v>6715.11</v>
      </c>
      <c r="I496" s="22">
        <v>-6715.11</v>
      </c>
      <c r="J496" s="137"/>
      <c r="K496" s="137"/>
    </row>
    <row r="497" spans="1:11" ht="12.75">
      <c r="A497" s="35" t="s">
        <v>1535</v>
      </c>
      <c r="B497" s="35" t="s">
        <v>1536</v>
      </c>
      <c r="C497" s="35" t="s">
        <v>1947</v>
      </c>
      <c r="D497" s="35" t="s">
        <v>1947</v>
      </c>
      <c r="E497" s="22">
        <v>0</v>
      </c>
      <c r="F497" s="22">
        <v>0</v>
      </c>
      <c r="G497" s="22">
        <v>0</v>
      </c>
      <c r="H497" s="22">
        <v>115990.21</v>
      </c>
      <c r="I497" s="22">
        <v>-115990.21</v>
      </c>
      <c r="J497" s="137"/>
      <c r="K497" s="137"/>
    </row>
    <row r="498" spans="1:11" ht="12.75">
      <c r="A498" s="35" t="s">
        <v>355</v>
      </c>
      <c r="B498" s="35" t="s">
        <v>356</v>
      </c>
      <c r="C498" s="35" t="s">
        <v>1947</v>
      </c>
      <c r="D498" s="35" t="s">
        <v>1947</v>
      </c>
      <c r="E498" s="22">
        <v>0</v>
      </c>
      <c r="F498" s="22">
        <v>0</v>
      </c>
      <c r="G498" s="22">
        <v>0</v>
      </c>
      <c r="H498" s="22">
        <v>257.05</v>
      </c>
      <c r="I498" s="22">
        <v>-257.05</v>
      </c>
      <c r="J498" s="137"/>
      <c r="K498" s="137"/>
    </row>
    <row r="499" spans="1:11" ht="12.75">
      <c r="A499" s="35" t="s">
        <v>357</v>
      </c>
      <c r="B499" s="35" t="s">
        <v>358</v>
      </c>
      <c r="C499" s="35" t="s">
        <v>1947</v>
      </c>
      <c r="D499" s="35" t="s">
        <v>1947</v>
      </c>
      <c r="E499" s="22">
        <v>0</v>
      </c>
      <c r="F499" s="22">
        <v>0</v>
      </c>
      <c r="G499" s="22">
        <v>0</v>
      </c>
      <c r="H499" s="22">
        <v>1700.62</v>
      </c>
      <c r="I499" s="22">
        <v>-1700.62</v>
      </c>
      <c r="J499" s="137"/>
      <c r="K499" s="137"/>
    </row>
    <row r="500" spans="1:11" ht="12.75">
      <c r="A500" s="35" t="s">
        <v>359</v>
      </c>
      <c r="B500" s="35" t="s">
        <v>360</v>
      </c>
      <c r="C500" s="35" t="s">
        <v>1947</v>
      </c>
      <c r="D500" s="35" t="s">
        <v>1947</v>
      </c>
      <c r="E500" s="22">
        <v>0</v>
      </c>
      <c r="F500" s="22">
        <v>0</v>
      </c>
      <c r="G500" s="22">
        <v>0</v>
      </c>
      <c r="H500" s="22">
        <v>962.63</v>
      </c>
      <c r="I500" s="22">
        <v>-962.63</v>
      </c>
      <c r="J500" s="137"/>
      <c r="K500" s="137"/>
    </row>
    <row r="501" spans="1:11" ht="12.75">
      <c r="A501" s="35" t="s">
        <v>1537</v>
      </c>
      <c r="B501" s="35" t="s">
        <v>1538</v>
      </c>
      <c r="C501" s="35" t="s">
        <v>1947</v>
      </c>
      <c r="D501" s="35" t="s">
        <v>1947</v>
      </c>
      <c r="E501" s="22">
        <v>0</v>
      </c>
      <c r="F501" s="22">
        <v>0</v>
      </c>
      <c r="G501" s="22">
        <v>0</v>
      </c>
      <c r="H501" s="22">
        <v>73.03</v>
      </c>
      <c r="I501" s="22">
        <v>-73.03</v>
      </c>
      <c r="J501" s="137"/>
      <c r="K501" s="137"/>
    </row>
    <row r="502" spans="1:11" ht="12.75">
      <c r="A502" s="35" t="s">
        <v>361</v>
      </c>
      <c r="B502" s="35" t="s">
        <v>362</v>
      </c>
      <c r="C502" s="35" t="s">
        <v>1947</v>
      </c>
      <c r="D502" s="35" t="s">
        <v>1947</v>
      </c>
      <c r="E502" s="22">
        <v>0</v>
      </c>
      <c r="F502" s="22">
        <v>0</v>
      </c>
      <c r="G502" s="22">
        <v>0</v>
      </c>
      <c r="H502" s="22">
        <v>264.5</v>
      </c>
      <c r="I502" s="22">
        <v>-264.5</v>
      </c>
      <c r="J502" s="137"/>
      <c r="K502" s="137"/>
    </row>
    <row r="503" spans="1:11" ht="12.75">
      <c r="A503" s="35" t="s">
        <v>363</v>
      </c>
      <c r="B503" s="35" t="s">
        <v>364</v>
      </c>
      <c r="C503" s="35" t="s">
        <v>1947</v>
      </c>
      <c r="D503" s="35" t="s">
        <v>1947</v>
      </c>
      <c r="E503" s="22">
        <v>0</v>
      </c>
      <c r="F503" s="22">
        <v>0</v>
      </c>
      <c r="G503" s="22">
        <v>0</v>
      </c>
      <c r="H503" s="22">
        <v>1251.35</v>
      </c>
      <c r="I503" s="22">
        <v>-1251.35</v>
      </c>
      <c r="J503" s="137"/>
      <c r="K503" s="137"/>
    </row>
    <row r="504" spans="1:11" ht="12.75">
      <c r="A504" s="35" t="s">
        <v>1539</v>
      </c>
      <c r="B504" s="35" t="s">
        <v>1540</v>
      </c>
      <c r="C504" s="35" t="s">
        <v>1947</v>
      </c>
      <c r="D504" s="35" t="s">
        <v>1947</v>
      </c>
      <c r="E504" s="22">
        <v>0</v>
      </c>
      <c r="F504" s="22">
        <v>0</v>
      </c>
      <c r="G504" s="22">
        <v>0</v>
      </c>
      <c r="H504" s="22">
        <v>107.9</v>
      </c>
      <c r="I504" s="22">
        <v>-107.9</v>
      </c>
      <c r="J504" s="137"/>
      <c r="K504" s="137"/>
    </row>
    <row r="505" spans="1:11" ht="12.75">
      <c r="A505" s="35" t="s">
        <v>1105</v>
      </c>
      <c r="B505" s="35" t="s">
        <v>1106</v>
      </c>
      <c r="C505" s="35" t="s">
        <v>1947</v>
      </c>
      <c r="D505" s="35" t="s">
        <v>1947</v>
      </c>
      <c r="E505" s="22">
        <v>0</v>
      </c>
      <c r="F505" s="22">
        <v>0</v>
      </c>
      <c r="G505" s="22">
        <v>0</v>
      </c>
      <c r="H505" s="22">
        <v>88.9</v>
      </c>
      <c r="I505" s="22">
        <v>-88.9</v>
      </c>
      <c r="J505" s="137"/>
      <c r="K505" s="137"/>
    </row>
    <row r="506" spans="1:11" ht="12.75">
      <c r="A506" s="35" t="s">
        <v>169</v>
      </c>
      <c r="B506" s="35" t="s">
        <v>170</v>
      </c>
      <c r="C506" s="35" t="s">
        <v>1947</v>
      </c>
      <c r="D506" s="35" t="s">
        <v>1947</v>
      </c>
      <c r="E506" s="22">
        <v>0</v>
      </c>
      <c r="F506" s="22">
        <v>0</v>
      </c>
      <c r="G506" s="22">
        <v>0</v>
      </c>
      <c r="H506" s="22">
        <v>423</v>
      </c>
      <c r="I506" s="22">
        <v>-423</v>
      </c>
      <c r="J506" s="137"/>
      <c r="K506" s="137"/>
    </row>
    <row r="507" spans="1:11" ht="12.75">
      <c r="A507" s="35" t="s">
        <v>1541</v>
      </c>
      <c r="B507" s="35" t="s">
        <v>1542</v>
      </c>
      <c r="C507" s="35" t="s">
        <v>1947</v>
      </c>
      <c r="D507" s="35" t="s">
        <v>1947</v>
      </c>
      <c r="E507" s="22">
        <v>0</v>
      </c>
      <c r="F507" s="22">
        <v>0</v>
      </c>
      <c r="G507" s="22">
        <v>0</v>
      </c>
      <c r="H507" s="22">
        <v>5350.27</v>
      </c>
      <c r="I507" s="22">
        <v>-5350.27</v>
      </c>
      <c r="J507" s="137"/>
      <c r="K507" s="137"/>
    </row>
    <row r="508" spans="1:11" ht="12.75">
      <c r="A508" s="35" t="s">
        <v>1543</v>
      </c>
      <c r="B508" s="35" t="s">
        <v>1544</v>
      </c>
      <c r="C508" s="35" t="s">
        <v>1947</v>
      </c>
      <c r="D508" s="35" t="s">
        <v>1947</v>
      </c>
      <c r="E508" s="22">
        <v>0</v>
      </c>
      <c r="F508" s="22">
        <v>0</v>
      </c>
      <c r="G508" s="22">
        <v>0</v>
      </c>
      <c r="H508" s="22">
        <v>1128.29</v>
      </c>
      <c r="I508" s="22">
        <v>-1128.29</v>
      </c>
      <c r="J508" s="137"/>
      <c r="K508" s="137"/>
    </row>
    <row r="509" spans="1:11" ht="12.75">
      <c r="A509" s="35" t="s">
        <v>1545</v>
      </c>
      <c r="B509" s="35" t="s">
        <v>1546</v>
      </c>
      <c r="C509" s="35" t="s">
        <v>1947</v>
      </c>
      <c r="D509" s="35" t="s">
        <v>1947</v>
      </c>
      <c r="E509" s="22">
        <v>0</v>
      </c>
      <c r="F509" s="22">
        <v>0</v>
      </c>
      <c r="G509" s="22">
        <v>0</v>
      </c>
      <c r="H509" s="22">
        <v>4207.62</v>
      </c>
      <c r="I509" s="22">
        <v>-4207.62</v>
      </c>
      <c r="J509" s="137"/>
      <c r="K509" s="137"/>
    </row>
    <row r="510" spans="1:11" ht="12.75">
      <c r="A510" s="35" t="s">
        <v>1547</v>
      </c>
      <c r="B510" s="35" t="s">
        <v>1548</v>
      </c>
      <c r="C510" s="35" t="s">
        <v>1947</v>
      </c>
      <c r="D510" s="35" t="s">
        <v>1947</v>
      </c>
      <c r="E510" s="22">
        <v>0</v>
      </c>
      <c r="F510" s="22">
        <v>0</v>
      </c>
      <c r="G510" s="22">
        <v>0</v>
      </c>
      <c r="H510" s="22">
        <v>14.36</v>
      </c>
      <c r="I510" s="22">
        <v>-14.36</v>
      </c>
      <c r="J510" s="137"/>
      <c r="K510" s="137"/>
    </row>
    <row r="511" spans="1:11" ht="12.75">
      <c r="A511" s="35" t="s">
        <v>1465</v>
      </c>
      <c r="B511" s="35" t="s">
        <v>1466</v>
      </c>
      <c r="C511" s="35" t="s">
        <v>1947</v>
      </c>
      <c r="D511" s="35" t="s">
        <v>1947</v>
      </c>
      <c r="E511" s="22">
        <v>0</v>
      </c>
      <c r="F511" s="22">
        <v>0</v>
      </c>
      <c r="G511" s="22">
        <v>130.92</v>
      </c>
      <c r="H511" s="22">
        <v>130.92</v>
      </c>
      <c r="I511" s="22">
        <v>-130.92</v>
      </c>
      <c r="J511" s="137"/>
      <c r="K511" s="137"/>
    </row>
    <row r="512" spans="1:11" ht="12.75">
      <c r="A512" s="35" t="s">
        <v>1467</v>
      </c>
      <c r="B512" s="35" t="s">
        <v>1468</v>
      </c>
      <c r="C512" s="35" t="s">
        <v>1947</v>
      </c>
      <c r="D512" s="35" t="s">
        <v>1947</v>
      </c>
      <c r="E512" s="22">
        <v>0</v>
      </c>
      <c r="F512" s="22">
        <v>0</v>
      </c>
      <c r="G512" s="22">
        <v>130.92</v>
      </c>
      <c r="H512" s="22">
        <v>130.92</v>
      </c>
      <c r="I512" s="22">
        <v>-130.92</v>
      </c>
      <c r="J512" s="137"/>
      <c r="K512" s="137"/>
    </row>
    <row r="513" spans="1:11" ht="12.75">
      <c r="A513" s="35" t="s">
        <v>1549</v>
      </c>
      <c r="B513" s="35" t="s">
        <v>1550</v>
      </c>
      <c r="C513" s="35" t="s">
        <v>1947</v>
      </c>
      <c r="D513" s="35" t="s">
        <v>1947</v>
      </c>
      <c r="E513" s="22">
        <v>0</v>
      </c>
      <c r="F513" s="22">
        <v>0</v>
      </c>
      <c r="G513" s="22">
        <v>249.68</v>
      </c>
      <c r="H513" s="22">
        <v>2247.12</v>
      </c>
      <c r="I513" s="22">
        <v>-2247.12</v>
      </c>
      <c r="J513" s="137"/>
      <c r="K513" s="137"/>
    </row>
    <row r="514" spans="1:11" ht="12.75">
      <c r="A514" s="35" t="s">
        <v>1551</v>
      </c>
      <c r="B514" s="35" t="s">
        <v>1552</v>
      </c>
      <c r="C514" s="35" t="s">
        <v>1947</v>
      </c>
      <c r="D514" s="35" t="s">
        <v>1947</v>
      </c>
      <c r="E514" s="22">
        <v>0</v>
      </c>
      <c r="F514" s="22">
        <v>0</v>
      </c>
      <c r="G514" s="22">
        <v>249.68</v>
      </c>
      <c r="H514" s="22">
        <v>2247.12</v>
      </c>
      <c r="I514" s="22">
        <v>-2247.12</v>
      </c>
      <c r="J514" s="137"/>
      <c r="K514" s="137"/>
    </row>
    <row r="515" spans="1:11" ht="12.75">
      <c r="A515" s="35" t="s">
        <v>1021</v>
      </c>
      <c r="B515" s="35" t="s">
        <v>1553</v>
      </c>
      <c r="C515" s="35" t="s">
        <v>1947</v>
      </c>
      <c r="D515" s="35" t="s">
        <v>1947</v>
      </c>
      <c r="E515" s="22">
        <v>26054601</v>
      </c>
      <c r="F515" s="22">
        <v>26054601</v>
      </c>
      <c r="G515" s="22">
        <v>1237721.25</v>
      </c>
      <c r="H515" s="22">
        <v>8422337.58</v>
      </c>
      <c r="I515" s="22">
        <v>17632263.42</v>
      </c>
      <c r="J515" s="137"/>
      <c r="K515" s="137"/>
    </row>
    <row r="516" spans="1:11" ht="12.75">
      <c r="A516" s="35" t="s">
        <v>1554</v>
      </c>
      <c r="B516" s="35" t="s">
        <v>1555</v>
      </c>
      <c r="C516" s="35" t="s">
        <v>1947</v>
      </c>
      <c r="D516" s="35" t="s">
        <v>1947</v>
      </c>
      <c r="E516" s="22">
        <v>26054601</v>
      </c>
      <c r="F516" s="22">
        <v>26054601</v>
      </c>
      <c r="G516" s="22">
        <v>1237093.42</v>
      </c>
      <c r="H516" s="22">
        <v>8420196.55</v>
      </c>
      <c r="I516" s="22">
        <v>17634404.45</v>
      </c>
      <c r="J516" s="137"/>
      <c r="K516" s="137"/>
    </row>
    <row r="517" spans="1:11" ht="12.75">
      <c r="A517" s="35" t="s">
        <v>1556</v>
      </c>
      <c r="B517" s="35" t="s">
        <v>1557</v>
      </c>
      <c r="C517" s="35" t="s">
        <v>1947</v>
      </c>
      <c r="D517" s="35" t="s">
        <v>1947</v>
      </c>
      <c r="E517" s="22">
        <v>8000000</v>
      </c>
      <c r="F517" s="22">
        <v>8000000</v>
      </c>
      <c r="G517" s="22">
        <v>1043094.25</v>
      </c>
      <c r="H517" s="22">
        <v>7104394.69</v>
      </c>
      <c r="I517" s="22">
        <v>895605.31</v>
      </c>
      <c r="J517" s="137"/>
      <c r="K517" s="137"/>
    </row>
    <row r="518" spans="1:11" ht="12.75">
      <c r="A518" s="35" t="s">
        <v>1558</v>
      </c>
      <c r="B518" s="35" t="s">
        <v>1559</v>
      </c>
      <c r="C518" s="35" t="s">
        <v>1947</v>
      </c>
      <c r="D518" s="35" t="s">
        <v>1947</v>
      </c>
      <c r="E518" s="22">
        <v>4400000</v>
      </c>
      <c r="F518" s="22">
        <v>4400000</v>
      </c>
      <c r="G518" s="22">
        <v>573701.5</v>
      </c>
      <c r="H518" s="22">
        <v>3903496.23</v>
      </c>
      <c r="I518" s="22">
        <v>496503.77</v>
      </c>
      <c r="J518" s="137"/>
      <c r="K518" s="137"/>
    </row>
    <row r="519" spans="1:11" ht="12.75">
      <c r="A519" s="35" t="s">
        <v>1560</v>
      </c>
      <c r="B519" s="35" t="s">
        <v>1561</v>
      </c>
      <c r="C519" s="35" t="s">
        <v>1947</v>
      </c>
      <c r="D519" s="35" t="s">
        <v>1947</v>
      </c>
      <c r="E519" s="22">
        <v>2000000</v>
      </c>
      <c r="F519" s="22">
        <v>2000000</v>
      </c>
      <c r="G519" s="22">
        <v>260773.83</v>
      </c>
      <c r="H519" s="22">
        <v>1776101.21</v>
      </c>
      <c r="I519" s="22">
        <v>223898.79</v>
      </c>
      <c r="J519" s="137"/>
      <c r="K519" s="137"/>
    </row>
    <row r="520" spans="1:11" ht="12.75">
      <c r="A520" s="35" t="s">
        <v>1562</v>
      </c>
      <c r="B520" s="35" t="s">
        <v>1563</v>
      </c>
      <c r="C520" s="35" t="s">
        <v>1947</v>
      </c>
      <c r="D520" s="35" t="s">
        <v>1947</v>
      </c>
      <c r="E520" s="22">
        <v>1200000</v>
      </c>
      <c r="F520" s="22">
        <v>1200000</v>
      </c>
      <c r="G520" s="22">
        <v>156464.17</v>
      </c>
      <c r="H520" s="22">
        <v>1066965.36</v>
      </c>
      <c r="I520" s="22">
        <v>133034.64</v>
      </c>
      <c r="J520" s="137"/>
      <c r="K520" s="137"/>
    </row>
    <row r="521" spans="1:11" ht="12.75">
      <c r="A521" s="35" t="s">
        <v>1564</v>
      </c>
      <c r="B521" s="35" t="s">
        <v>1565</v>
      </c>
      <c r="C521" s="35" t="s">
        <v>1947</v>
      </c>
      <c r="D521" s="35" t="s">
        <v>1947</v>
      </c>
      <c r="E521" s="22">
        <v>400000</v>
      </c>
      <c r="F521" s="22">
        <v>400000</v>
      </c>
      <c r="G521" s="22">
        <v>52154.75</v>
      </c>
      <c r="H521" s="22">
        <v>357831.89</v>
      </c>
      <c r="I521" s="22">
        <v>42168.11</v>
      </c>
      <c r="J521" s="137"/>
      <c r="K521" s="137"/>
    </row>
    <row r="522" spans="1:11" ht="12.75">
      <c r="A522" s="35" t="s">
        <v>1566</v>
      </c>
      <c r="B522" s="35" t="s">
        <v>1567</v>
      </c>
      <c r="C522" s="35" t="s">
        <v>1947</v>
      </c>
      <c r="D522" s="35" t="s">
        <v>1947</v>
      </c>
      <c r="E522" s="22">
        <v>18054601</v>
      </c>
      <c r="F522" s="22">
        <v>18054601</v>
      </c>
      <c r="G522" s="22">
        <v>193999.17</v>
      </c>
      <c r="H522" s="22">
        <v>1315801.86</v>
      </c>
      <c r="I522" s="22">
        <v>16738799.14</v>
      </c>
      <c r="J522" s="137"/>
      <c r="K522" s="137"/>
    </row>
    <row r="523" spans="1:11" ht="12.75">
      <c r="A523" s="35" t="s">
        <v>1568</v>
      </c>
      <c r="B523" s="35" t="s">
        <v>1569</v>
      </c>
      <c r="C523" s="35" t="s">
        <v>1947</v>
      </c>
      <c r="D523" s="35" t="s">
        <v>1947</v>
      </c>
      <c r="E523" s="22">
        <v>9930030.55</v>
      </c>
      <c r="F523" s="22">
        <v>9930030.55</v>
      </c>
      <c r="G523" s="22">
        <v>106699.34</v>
      </c>
      <c r="H523" s="22">
        <v>723424.62</v>
      </c>
      <c r="I523" s="22">
        <v>9206605.93</v>
      </c>
      <c r="J523" s="137"/>
      <c r="K523" s="137"/>
    </row>
    <row r="524" spans="1:11" ht="12.75">
      <c r="A524" s="35" t="s">
        <v>1570</v>
      </c>
      <c r="B524" s="35" t="s">
        <v>1571</v>
      </c>
      <c r="C524" s="35" t="s">
        <v>1947</v>
      </c>
      <c r="D524" s="35" t="s">
        <v>1947</v>
      </c>
      <c r="E524" s="22">
        <v>4513650.25</v>
      </c>
      <c r="F524" s="22">
        <v>4513650.25</v>
      </c>
      <c r="G524" s="22">
        <v>48499.93</v>
      </c>
      <c r="H524" s="22">
        <v>328951.48</v>
      </c>
      <c r="I524" s="22">
        <v>4184698.77</v>
      </c>
      <c r="J524" s="137"/>
      <c r="K524" s="137"/>
    </row>
    <row r="525" spans="1:11" ht="12.75">
      <c r="A525" s="35" t="s">
        <v>1572</v>
      </c>
      <c r="B525" s="35" t="s">
        <v>1573</v>
      </c>
      <c r="C525" s="35" t="s">
        <v>1947</v>
      </c>
      <c r="D525" s="35" t="s">
        <v>1947</v>
      </c>
      <c r="E525" s="22">
        <v>2708190.15</v>
      </c>
      <c r="F525" s="22">
        <v>2708190.15</v>
      </c>
      <c r="G525" s="22">
        <v>29099.89</v>
      </c>
      <c r="H525" s="22">
        <v>197458.78</v>
      </c>
      <c r="I525" s="22">
        <v>2510731.37</v>
      </c>
      <c r="J525" s="137"/>
      <c r="K525" s="137"/>
    </row>
    <row r="526" spans="1:11" ht="12.75">
      <c r="A526" s="35" t="s">
        <v>1574</v>
      </c>
      <c r="B526" s="35" t="s">
        <v>528</v>
      </c>
      <c r="C526" s="35" t="s">
        <v>1947</v>
      </c>
      <c r="D526" s="35" t="s">
        <v>1947</v>
      </c>
      <c r="E526" s="22">
        <v>902730.05</v>
      </c>
      <c r="F526" s="22">
        <v>902730.05</v>
      </c>
      <c r="G526" s="22">
        <v>9700.01</v>
      </c>
      <c r="H526" s="22">
        <v>65966.98</v>
      </c>
      <c r="I526" s="22">
        <v>836763.07</v>
      </c>
      <c r="J526" s="137"/>
      <c r="K526" s="137"/>
    </row>
    <row r="527" spans="1:11" ht="12.75">
      <c r="A527" s="35" t="s">
        <v>529</v>
      </c>
      <c r="B527" s="35" t="s">
        <v>530</v>
      </c>
      <c r="C527" s="35" t="s">
        <v>1947</v>
      </c>
      <c r="D527" s="35" t="s">
        <v>1947</v>
      </c>
      <c r="E527" s="22">
        <v>0</v>
      </c>
      <c r="F527" s="22">
        <v>0</v>
      </c>
      <c r="G527" s="22">
        <v>627.83</v>
      </c>
      <c r="H527" s="22">
        <v>2141.03</v>
      </c>
      <c r="I527" s="22">
        <v>-2141.03</v>
      </c>
      <c r="J527" s="137"/>
      <c r="K527" s="137"/>
    </row>
    <row r="528" spans="1:11" ht="12.75">
      <c r="A528" s="35" t="s">
        <v>1110</v>
      </c>
      <c r="B528" s="35" t="s">
        <v>1111</v>
      </c>
      <c r="C528" s="35" t="s">
        <v>1947</v>
      </c>
      <c r="D528" s="35" t="s">
        <v>1947</v>
      </c>
      <c r="E528" s="22">
        <v>0</v>
      </c>
      <c r="F528" s="22">
        <v>0</v>
      </c>
      <c r="G528" s="22">
        <v>627.83</v>
      </c>
      <c r="H528" s="22">
        <v>2141.03</v>
      </c>
      <c r="I528" s="22">
        <v>-2141.03</v>
      </c>
      <c r="J528" s="137"/>
      <c r="K528" s="137"/>
    </row>
    <row r="529" spans="1:11" ht="12.75">
      <c r="A529" s="35" t="s">
        <v>1112</v>
      </c>
      <c r="B529" s="35" t="s">
        <v>1113</v>
      </c>
      <c r="C529" s="35" t="s">
        <v>1947</v>
      </c>
      <c r="D529" s="35" t="s">
        <v>1947</v>
      </c>
      <c r="E529" s="22">
        <v>0</v>
      </c>
      <c r="F529" s="22">
        <v>0</v>
      </c>
      <c r="G529" s="22">
        <v>627.83</v>
      </c>
      <c r="H529" s="22">
        <v>2141.03</v>
      </c>
      <c r="I529" s="22">
        <v>-2141.03</v>
      </c>
      <c r="J529" s="137"/>
      <c r="K529" s="137"/>
    </row>
    <row r="530" spans="1:11" ht="12.75">
      <c r="A530" s="35" t="s">
        <v>1114</v>
      </c>
      <c r="B530" s="35" t="s">
        <v>1115</v>
      </c>
      <c r="C530" s="35" t="s">
        <v>1947</v>
      </c>
      <c r="D530" s="35" t="s">
        <v>1947</v>
      </c>
      <c r="E530" s="22">
        <v>0</v>
      </c>
      <c r="F530" s="22">
        <v>0</v>
      </c>
      <c r="G530" s="22">
        <v>627.83</v>
      </c>
      <c r="H530" s="22">
        <v>2141.03</v>
      </c>
      <c r="I530" s="22">
        <v>-2141.03</v>
      </c>
      <c r="J530" s="137"/>
      <c r="K530" s="137"/>
    </row>
    <row r="531" spans="1:11" ht="12.75">
      <c r="A531" s="35" t="s">
        <v>1023</v>
      </c>
      <c r="B531" s="35" t="s">
        <v>1116</v>
      </c>
      <c r="C531" s="35" t="s">
        <v>1947</v>
      </c>
      <c r="D531" s="35" t="s">
        <v>1947</v>
      </c>
      <c r="E531" s="22">
        <v>1883781</v>
      </c>
      <c r="F531" s="22">
        <v>1883781</v>
      </c>
      <c r="G531" s="22">
        <v>21749.22</v>
      </c>
      <c r="H531" s="22">
        <v>768668.38</v>
      </c>
      <c r="I531" s="22">
        <v>1115112.62</v>
      </c>
      <c r="J531" s="137"/>
      <c r="K531" s="137"/>
    </row>
    <row r="532" spans="1:11" ht="12.75">
      <c r="A532" s="35" t="s">
        <v>1117</v>
      </c>
      <c r="B532" s="35" t="s">
        <v>1118</v>
      </c>
      <c r="C532" s="35" t="s">
        <v>1947</v>
      </c>
      <c r="D532" s="35" t="s">
        <v>1947</v>
      </c>
      <c r="E532" s="22">
        <v>1000000</v>
      </c>
      <c r="F532" s="22">
        <v>1000000</v>
      </c>
      <c r="G532" s="22">
        <v>10916.94</v>
      </c>
      <c r="H532" s="22">
        <v>218068.42</v>
      </c>
      <c r="I532" s="22">
        <v>781931.58</v>
      </c>
      <c r="J532" s="137"/>
      <c r="K532" s="137"/>
    </row>
    <row r="533" spans="1:11" ht="12.75">
      <c r="A533" s="35" t="s">
        <v>1119</v>
      </c>
      <c r="B533" s="35" t="s">
        <v>1120</v>
      </c>
      <c r="C533" s="35" t="s">
        <v>1947</v>
      </c>
      <c r="D533" s="35" t="s">
        <v>1947</v>
      </c>
      <c r="E533" s="22">
        <v>1000000</v>
      </c>
      <c r="F533" s="22">
        <v>1000000</v>
      </c>
      <c r="G533" s="22">
        <v>10916.94</v>
      </c>
      <c r="H533" s="22">
        <v>218068.42</v>
      </c>
      <c r="I533" s="22">
        <v>781931.58</v>
      </c>
      <c r="J533" s="137"/>
      <c r="K533" s="137"/>
    </row>
    <row r="534" spans="1:11" ht="12.75">
      <c r="A534" s="35" t="s">
        <v>1121</v>
      </c>
      <c r="B534" s="35" t="s">
        <v>1122</v>
      </c>
      <c r="C534" s="35" t="s">
        <v>1947</v>
      </c>
      <c r="D534" s="35" t="s">
        <v>1947</v>
      </c>
      <c r="E534" s="22">
        <v>883781</v>
      </c>
      <c r="F534" s="22">
        <v>883781</v>
      </c>
      <c r="G534" s="22">
        <v>10832.28</v>
      </c>
      <c r="H534" s="22">
        <v>550599.96</v>
      </c>
      <c r="I534" s="22">
        <v>333181.04</v>
      </c>
      <c r="J534" s="137"/>
      <c r="K534" s="137"/>
    </row>
    <row r="535" spans="1:11" ht="12.75">
      <c r="A535" s="35" t="s">
        <v>1123</v>
      </c>
      <c r="B535" s="35" t="s">
        <v>1124</v>
      </c>
      <c r="C535" s="35" t="s">
        <v>1947</v>
      </c>
      <c r="D535" s="35" t="s">
        <v>1947</v>
      </c>
      <c r="E535" s="22">
        <v>683468</v>
      </c>
      <c r="F535" s="22">
        <v>683468</v>
      </c>
      <c r="G535" s="22">
        <v>0</v>
      </c>
      <c r="H535" s="22">
        <v>179359.5</v>
      </c>
      <c r="I535" s="22">
        <v>504108.5</v>
      </c>
      <c r="J535" s="137"/>
      <c r="K535" s="137"/>
    </row>
    <row r="536" spans="1:11" ht="12.75">
      <c r="A536" s="35" t="s">
        <v>1125</v>
      </c>
      <c r="B536" s="35" t="s">
        <v>1126</v>
      </c>
      <c r="C536" s="35" t="s">
        <v>1947</v>
      </c>
      <c r="D536" s="35" t="s">
        <v>1947</v>
      </c>
      <c r="E536" s="22">
        <v>93500</v>
      </c>
      <c r="F536" s="22">
        <v>93500</v>
      </c>
      <c r="G536" s="22">
        <v>6899.6</v>
      </c>
      <c r="H536" s="22">
        <v>61047.42</v>
      </c>
      <c r="I536" s="22">
        <v>32452.58</v>
      </c>
      <c r="J536" s="137"/>
      <c r="K536" s="137"/>
    </row>
    <row r="537" spans="1:11" ht="12.75">
      <c r="A537" s="35" t="s">
        <v>1127</v>
      </c>
      <c r="B537" s="35" t="s">
        <v>1128</v>
      </c>
      <c r="C537" s="35" t="s">
        <v>1947</v>
      </c>
      <c r="D537" s="35" t="s">
        <v>1947</v>
      </c>
      <c r="E537" s="22">
        <v>0</v>
      </c>
      <c r="F537" s="22">
        <v>0</v>
      </c>
      <c r="G537" s="22">
        <v>733.68</v>
      </c>
      <c r="H537" s="22">
        <v>7181.45</v>
      </c>
      <c r="I537" s="22">
        <v>-7181.45</v>
      </c>
      <c r="J537" s="137"/>
      <c r="K537" s="137"/>
    </row>
    <row r="538" spans="1:11" ht="12.75">
      <c r="A538" s="35" t="s">
        <v>1129</v>
      </c>
      <c r="B538" s="35" t="s">
        <v>1130</v>
      </c>
      <c r="C538" s="35" t="s">
        <v>1947</v>
      </c>
      <c r="D538" s="35" t="s">
        <v>1947</v>
      </c>
      <c r="E538" s="22">
        <v>20000</v>
      </c>
      <c r="F538" s="22">
        <v>20000</v>
      </c>
      <c r="G538" s="22">
        <v>0</v>
      </c>
      <c r="H538" s="22">
        <v>0</v>
      </c>
      <c r="I538" s="22">
        <v>20000</v>
      </c>
      <c r="J538" s="137"/>
      <c r="K538" s="137"/>
    </row>
    <row r="539" spans="1:11" ht="12.75">
      <c r="A539" s="35" t="s">
        <v>1131</v>
      </c>
      <c r="B539" s="35" t="s">
        <v>1132</v>
      </c>
      <c r="C539" s="35" t="s">
        <v>1947</v>
      </c>
      <c r="D539" s="35" t="s">
        <v>1947</v>
      </c>
      <c r="E539" s="22">
        <v>66813</v>
      </c>
      <c r="F539" s="22">
        <v>66813</v>
      </c>
      <c r="G539" s="22">
        <v>0</v>
      </c>
      <c r="H539" s="22">
        <v>15972.4</v>
      </c>
      <c r="I539" s="22">
        <v>50840.6</v>
      </c>
      <c r="J539" s="137"/>
      <c r="K539" s="137"/>
    </row>
    <row r="540" spans="1:11" ht="12.75">
      <c r="A540" s="35" t="s">
        <v>1133</v>
      </c>
      <c r="B540" s="35" t="s">
        <v>1134</v>
      </c>
      <c r="C540" s="35" t="s">
        <v>1947</v>
      </c>
      <c r="D540" s="35" t="s">
        <v>1947</v>
      </c>
      <c r="E540" s="22">
        <v>10000</v>
      </c>
      <c r="F540" s="22">
        <v>10000</v>
      </c>
      <c r="G540" s="22">
        <v>3199</v>
      </c>
      <c r="H540" s="22">
        <v>18212</v>
      </c>
      <c r="I540" s="22">
        <v>-8212</v>
      </c>
      <c r="J540" s="137"/>
      <c r="K540" s="137"/>
    </row>
    <row r="541" spans="1:11" ht="12.75">
      <c r="A541" s="35" t="s">
        <v>1135</v>
      </c>
      <c r="B541" s="35" t="s">
        <v>1136</v>
      </c>
      <c r="C541" s="35" t="s">
        <v>1947</v>
      </c>
      <c r="D541" s="35" t="s">
        <v>1947</v>
      </c>
      <c r="E541" s="22">
        <v>10000</v>
      </c>
      <c r="F541" s="22">
        <v>10000</v>
      </c>
      <c r="G541" s="22">
        <v>0</v>
      </c>
      <c r="H541" s="22">
        <v>0</v>
      </c>
      <c r="I541" s="22">
        <v>10000</v>
      </c>
      <c r="J541" s="137"/>
      <c r="K541" s="137"/>
    </row>
    <row r="542" spans="1:11" ht="12.75">
      <c r="A542" s="35" t="s">
        <v>171</v>
      </c>
      <c r="B542" s="35" t="s">
        <v>172</v>
      </c>
      <c r="C542" s="35" t="s">
        <v>1947</v>
      </c>
      <c r="D542" s="35" t="s">
        <v>1947</v>
      </c>
      <c r="E542" s="22">
        <v>0</v>
      </c>
      <c r="F542" s="22">
        <v>0</v>
      </c>
      <c r="G542" s="22">
        <v>0</v>
      </c>
      <c r="H542" s="22">
        <v>268827.19</v>
      </c>
      <c r="I542" s="22">
        <v>-268827.19</v>
      </c>
      <c r="J542" s="137"/>
      <c r="K542" s="137"/>
    </row>
    <row r="543" spans="1:11" ht="12.75">
      <c r="A543" s="35" t="s">
        <v>1137</v>
      </c>
      <c r="B543" s="35" t="s">
        <v>1138</v>
      </c>
      <c r="C543" s="35" t="s">
        <v>1947</v>
      </c>
      <c r="D543" s="35" t="s">
        <v>1947</v>
      </c>
      <c r="E543" s="22">
        <v>157727260</v>
      </c>
      <c r="F543" s="22">
        <v>159869204.87</v>
      </c>
      <c r="G543" s="22">
        <v>590348.74</v>
      </c>
      <c r="H543" s="22">
        <v>9220134.79</v>
      </c>
      <c r="I543" s="22">
        <v>150649070.08</v>
      </c>
      <c r="J543" s="137"/>
      <c r="K543" s="137"/>
    </row>
    <row r="544" spans="1:11" ht="12.75">
      <c r="A544" s="35" t="s">
        <v>1139</v>
      </c>
      <c r="B544" s="35" t="s">
        <v>1140</v>
      </c>
      <c r="C544" s="35" t="s">
        <v>1947</v>
      </c>
      <c r="D544" s="35" t="s">
        <v>1947</v>
      </c>
      <c r="E544" s="22">
        <v>69875000</v>
      </c>
      <c r="F544" s="22">
        <v>69875000</v>
      </c>
      <c r="G544" s="22">
        <v>6941.67</v>
      </c>
      <c r="H544" s="22">
        <v>452105.73</v>
      </c>
      <c r="I544" s="22">
        <v>69422894.27</v>
      </c>
      <c r="J544" s="137"/>
      <c r="K544" s="137"/>
    </row>
    <row r="545" spans="1:11" ht="12.75">
      <c r="A545" s="35" t="s">
        <v>428</v>
      </c>
      <c r="B545" s="35" t="s">
        <v>1141</v>
      </c>
      <c r="C545" s="35" t="s">
        <v>1947</v>
      </c>
      <c r="D545" s="35" t="s">
        <v>1947</v>
      </c>
      <c r="E545" s="22">
        <v>69875000</v>
      </c>
      <c r="F545" s="22">
        <v>69875000</v>
      </c>
      <c r="G545" s="22">
        <v>6941.67</v>
      </c>
      <c r="H545" s="22">
        <v>452105.73</v>
      </c>
      <c r="I545" s="22">
        <v>69422894.27</v>
      </c>
      <c r="J545" s="137"/>
      <c r="K545" s="137"/>
    </row>
    <row r="546" spans="1:11" ht="12.75">
      <c r="A546" s="35" t="s">
        <v>1142</v>
      </c>
      <c r="B546" s="35" t="s">
        <v>1143</v>
      </c>
      <c r="C546" s="35" t="s">
        <v>1947</v>
      </c>
      <c r="D546" s="35" t="s">
        <v>1947</v>
      </c>
      <c r="E546" s="22">
        <v>69875000</v>
      </c>
      <c r="F546" s="22">
        <v>69875000</v>
      </c>
      <c r="G546" s="22">
        <v>6941.67</v>
      </c>
      <c r="H546" s="22">
        <v>452105.73</v>
      </c>
      <c r="I546" s="22">
        <v>69422894.27</v>
      </c>
      <c r="J546" s="137"/>
      <c r="K546" s="137"/>
    </row>
    <row r="547" spans="1:11" ht="12.75">
      <c r="A547" s="35" t="s">
        <v>1144</v>
      </c>
      <c r="B547" s="35" t="s">
        <v>1145</v>
      </c>
      <c r="C547" s="35" t="s">
        <v>1947</v>
      </c>
      <c r="D547" s="35" t="s">
        <v>1947</v>
      </c>
      <c r="E547" s="22">
        <v>13275000</v>
      </c>
      <c r="F547" s="22">
        <v>13275000</v>
      </c>
      <c r="G547" s="22">
        <v>6941.67</v>
      </c>
      <c r="H547" s="22">
        <v>452105.73</v>
      </c>
      <c r="I547" s="22">
        <v>12822894.27</v>
      </c>
      <c r="J547" s="137"/>
      <c r="K547" s="137"/>
    </row>
    <row r="548" spans="1:11" ht="12.75">
      <c r="A548" s="35" t="s">
        <v>1146</v>
      </c>
      <c r="B548" s="35" t="s">
        <v>1147</v>
      </c>
      <c r="C548" s="35" t="s">
        <v>1947</v>
      </c>
      <c r="D548" s="35" t="s">
        <v>1947</v>
      </c>
      <c r="E548" s="22">
        <v>13275000</v>
      </c>
      <c r="F548" s="22">
        <v>13275000</v>
      </c>
      <c r="G548" s="22">
        <v>6941.67</v>
      </c>
      <c r="H548" s="22">
        <v>452105.73</v>
      </c>
      <c r="I548" s="22">
        <v>12822894.27</v>
      </c>
      <c r="J548" s="137"/>
      <c r="K548" s="137"/>
    </row>
    <row r="549" spans="1:11" ht="12.75">
      <c r="A549" s="35" t="s">
        <v>1148</v>
      </c>
      <c r="B549" s="35" t="s">
        <v>1149</v>
      </c>
      <c r="C549" s="35" t="s">
        <v>1947</v>
      </c>
      <c r="D549" s="35" t="s">
        <v>1947</v>
      </c>
      <c r="E549" s="22">
        <v>56600000</v>
      </c>
      <c r="F549" s="22">
        <v>56600000</v>
      </c>
      <c r="G549" s="22">
        <v>0</v>
      </c>
      <c r="H549" s="22">
        <v>0</v>
      </c>
      <c r="I549" s="22">
        <v>56600000</v>
      </c>
      <c r="J549" s="137"/>
      <c r="K549" s="137"/>
    </row>
    <row r="550" spans="1:11" ht="12.75">
      <c r="A550" s="35" t="s">
        <v>1150</v>
      </c>
      <c r="B550" s="35" t="s">
        <v>1151</v>
      </c>
      <c r="C550" s="35" t="s">
        <v>1947</v>
      </c>
      <c r="D550" s="35" t="s">
        <v>1947</v>
      </c>
      <c r="E550" s="22">
        <v>46600000</v>
      </c>
      <c r="F550" s="22">
        <v>46600000</v>
      </c>
      <c r="G550" s="22">
        <v>0</v>
      </c>
      <c r="H550" s="22">
        <v>0</v>
      </c>
      <c r="I550" s="22">
        <v>46600000</v>
      </c>
      <c r="J550" s="137"/>
      <c r="K550" s="137"/>
    </row>
    <row r="551" spans="1:11" ht="12.75">
      <c r="A551" s="35" t="s">
        <v>1152</v>
      </c>
      <c r="B551" s="35" t="s">
        <v>1153</v>
      </c>
      <c r="C551" s="35" t="s">
        <v>1947</v>
      </c>
      <c r="D551" s="35" t="s">
        <v>1947</v>
      </c>
      <c r="E551" s="22">
        <v>10000000</v>
      </c>
      <c r="F551" s="22">
        <v>10000000</v>
      </c>
      <c r="G551" s="22">
        <v>0</v>
      </c>
      <c r="H551" s="22">
        <v>0</v>
      </c>
      <c r="I551" s="22">
        <v>10000000</v>
      </c>
      <c r="J551" s="137"/>
      <c r="K551" s="137"/>
    </row>
    <row r="552" spans="1:11" ht="12.75">
      <c r="A552" s="35" t="s">
        <v>434</v>
      </c>
      <c r="B552" s="35" t="s">
        <v>432</v>
      </c>
      <c r="C552" s="35" t="s">
        <v>1947</v>
      </c>
      <c r="D552" s="35" t="s">
        <v>1947</v>
      </c>
      <c r="E552" s="22">
        <v>45823</v>
      </c>
      <c r="F552" s="22">
        <v>45823</v>
      </c>
      <c r="G552" s="22">
        <v>1838.93</v>
      </c>
      <c r="H552" s="22">
        <v>73584.85</v>
      </c>
      <c r="I552" s="22">
        <v>-27761.85</v>
      </c>
      <c r="J552" s="137"/>
      <c r="K552" s="137"/>
    </row>
    <row r="553" spans="1:11" ht="12.75">
      <c r="A553" s="35" t="s">
        <v>0</v>
      </c>
      <c r="B553" s="35" t="s">
        <v>1</v>
      </c>
      <c r="C553" s="35" t="s">
        <v>1947</v>
      </c>
      <c r="D553" s="35" t="s">
        <v>1947</v>
      </c>
      <c r="E553" s="22">
        <v>0</v>
      </c>
      <c r="F553" s="22">
        <v>0</v>
      </c>
      <c r="G553" s="22">
        <v>0</v>
      </c>
      <c r="H553" s="22">
        <v>53350</v>
      </c>
      <c r="I553" s="22">
        <v>-53350</v>
      </c>
      <c r="J553" s="137"/>
      <c r="K553" s="137"/>
    </row>
    <row r="554" spans="1:11" ht="12.75">
      <c r="A554" s="35" t="s">
        <v>2</v>
      </c>
      <c r="B554" s="35" t="s">
        <v>3</v>
      </c>
      <c r="C554" s="35" t="s">
        <v>1947</v>
      </c>
      <c r="D554" s="35" t="s">
        <v>1947</v>
      </c>
      <c r="E554" s="22">
        <v>0</v>
      </c>
      <c r="F554" s="22">
        <v>0</v>
      </c>
      <c r="G554" s="22">
        <v>0</v>
      </c>
      <c r="H554" s="22">
        <v>53350</v>
      </c>
      <c r="I554" s="22">
        <v>-53350</v>
      </c>
      <c r="J554" s="137"/>
      <c r="K554" s="137"/>
    </row>
    <row r="555" spans="1:11" ht="12.75">
      <c r="A555" s="35" t="s">
        <v>4</v>
      </c>
      <c r="B555" s="35" t="s">
        <v>5</v>
      </c>
      <c r="C555" s="35" t="s">
        <v>1947</v>
      </c>
      <c r="D555" s="35" t="s">
        <v>1947</v>
      </c>
      <c r="E555" s="22">
        <v>0</v>
      </c>
      <c r="F555" s="22">
        <v>0</v>
      </c>
      <c r="G555" s="22">
        <v>0</v>
      </c>
      <c r="H555" s="22">
        <v>53350</v>
      </c>
      <c r="I555" s="22">
        <v>-53350</v>
      </c>
      <c r="J555" s="137"/>
      <c r="K555" s="137"/>
    </row>
    <row r="556" spans="1:11" ht="12.75">
      <c r="A556" s="35" t="s">
        <v>6</v>
      </c>
      <c r="B556" s="35" t="s">
        <v>7</v>
      </c>
      <c r="C556" s="35" t="s">
        <v>1947</v>
      </c>
      <c r="D556" s="35" t="s">
        <v>1947</v>
      </c>
      <c r="E556" s="22">
        <v>45823</v>
      </c>
      <c r="F556" s="22">
        <v>45823</v>
      </c>
      <c r="G556" s="22">
        <v>1838.93</v>
      </c>
      <c r="H556" s="22">
        <v>20234.85</v>
      </c>
      <c r="I556" s="22">
        <v>25588.15</v>
      </c>
      <c r="J556" s="137"/>
      <c r="K556" s="137"/>
    </row>
    <row r="557" spans="1:11" ht="12.75">
      <c r="A557" s="35" t="s">
        <v>425</v>
      </c>
      <c r="B557" s="35" t="s">
        <v>8</v>
      </c>
      <c r="C557" s="35" t="s">
        <v>1947</v>
      </c>
      <c r="D557" s="35" t="s">
        <v>1947</v>
      </c>
      <c r="E557" s="22">
        <v>45823</v>
      </c>
      <c r="F557" s="22">
        <v>45823</v>
      </c>
      <c r="G557" s="22">
        <v>1838.93</v>
      </c>
      <c r="H557" s="22">
        <v>20234.85</v>
      </c>
      <c r="I557" s="22">
        <v>25588.15</v>
      </c>
      <c r="J557" s="137"/>
      <c r="K557" s="137"/>
    </row>
    <row r="558" spans="1:11" ht="12.75">
      <c r="A558" s="35" t="s">
        <v>9</v>
      </c>
      <c r="B558" s="35" t="s">
        <v>10</v>
      </c>
      <c r="C558" s="35" t="s">
        <v>1947</v>
      </c>
      <c r="D558" s="35" t="s">
        <v>1947</v>
      </c>
      <c r="E558" s="22">
        <v>87806437</v>
      </c>
      <c r="F558" s="22">
        <v>89948381.87</v>
      </c>
      <c r="G558" s="22">
        <v>581568.14</v>
      </c>
      <c r="H558" s="22">
        <v>8694444.21</v>
      </c>
      <c r="I558" s="22">
        <v>81253937.66</v>
      </c>
      <c r="J558" s="137"/>
      <c r="K558" s="137"/>
    </row>
    <row r="559" spans="1:11" ht="12.75">
      <c r="A559" s="35" t="s">
        <v>436</v>
      </c>
      <c r="B559" s="35" t="s">
        <v>313</v>
      </c>
      <c r="C559" s="35" t="s">
        <v>1947</v>
      </c>
      <c r="D559" s="35" t="s">
        <v>1947</v>
      </c>
      <c r="E559" s="22">
        <v>87806437</v>
      </c>
      <c r="F559" s="22">
        <v>89948381.87</v>
      </c>
      <c r="G559" s="22">
        <v>581568.14</v>
      </c>
      <c r="H559" s="22">
        <v>8694444.21</v>
      </c>
      <c r="I559" s="22">
        <v>81253937.66</v>
      </c>
      <c r="J559" s="137"/>
      <c r="K559" s="137"/>
    </row>
    <row r="560" spans="1:11" ht="12.75">
      <c r="A560" s="35" t="s">
        <v>11</v>
      </c>
      <c r="B560" s="35" t="s">
        <v>12</v>
      </c>
      <c r="C560" s="35" t="s">
        <v>1947</v>
      </c>
      <c r="D560" s="35" t="s">
        <v>1947</v>
      </c>
      <c r="E560" s="22">
        <v>87806437</v>
      </c>
      <c r="F560" s="22">
        <v>89948381.87</v>
      </c>
      <c r="G560" s="22">
        <v>581568.14</v>
      </c>
      <c r="H560" s="22">
        <v>8694444.21</v>
      </c>
      <c r="I560" s="22">
        <v>81253937.66</v>
      </c>
      <c r="J560" s="137"/>
      <c r="K560" s="137"/>
    </row>
    <row r="561" spans="1:11" ht="12.75">
      <c r="A561" s="35" t="s">
        <v>13</v>
      </c>
      <c r="B561" s="35" t="s">
        <v>14</v>
      </c>
      <c r="C561" s="35" t="s">
        <v>1947</v>
      </c>
      <c r="D561" s="35" t="s">
        <v>1947</v>
      </c>
      <c r="E561" s="22">
        <v>0</v>
      </c>
      <c r="F561" s="22">
        <v>792000</v>
      </c>
      <c r="G561" s="22">
        <v>0</v>
      </c>
      <c r="H561" s="22">
        <v>792000</v>
      </c>
      <c r="I561" s="22">
        <v>0</v>
      </c>
      <c r="J561" s="137"/>
      <c r="K561" s="137"/>
    </row>
    <row r="562" spans="1:11" ht="12.75">
      <c r="A562" s="35" t="s">
        <v>15</v>
      </c>
      <c r="B562" s="35" t="s">
        <v>16</v>
      </c>
      <c r="C562" s="35" t="s">
        <v>1947</v>
      </c>
      <c r="D562" s="35" t="s">
        <v>1947</v>
      </c>
      <c r="E562" s="22">
        <v>0</v>
      </c>
      <c r="F562" s="22">
        <v>792000</v>
      </c>
      <c r="G562" s="22">
        <v>0</v>
      </c>
      <c r="H562" s="22">
        <v>792000</v>
      </c>
      <c r="I562" s="22">
        <v>0</v>
      </c>
      <c r="J562" s="137"/>
      <c r="K562" s="137"/>
    </row>
    <row r="563" spans="1:11" ht="12.75">
      <c r="A563" s="35" t="s">
        <v>17</v>
      </c>
      <c r="B563" s="35" t="s">
        <v>316</v>
      </c>
      <c r="C563" s="35" t="s">
        <v>1947</v>
      </c>
      <c r="D563" s="35" t="s">
        <v>1947</v>
      </c>
      <c r="E563" s="22">
        <v>87806437</v>
      </c>
      <c r="F563" s="22">
        <v>89156381.87</v>
      </c>
      <c r="G563" s="22">
        <v>581568.14</v>
      </c>
      <c r="H563" s="22">
        <v>7902444.21</v>
      </c>
      <c r="I563" s="22">
        <v>81253937.66</v>
      </c>
      <c r="J563" s="137"/>
      <c r="K563" s="137"/>
    </row>
    <row r="564" spans="1:11" ht="12.75">
      <c r="A564" s="35" t="s">
        <v>18</v>
      </c>
      <c r="B564" s="35" t="s">
        <v>19</v>
      </c>
      <c r="C564" s="35" t="s">
        <v>1947</v>
      </c>
      <c r="D564" s="35" t="s">
        <v>1947</v>
      </c>
      <c r="E564" s="22">
        <v>0</v>
      </c>
      <c r="F564" s="22">
        <v>0</v>
      </c>
      <c r="G564" s="22">
        <v>0</v>
      </c>
      <c r="H564" s="22">
        <v>2260493.71</v>
      </c>
      <c r="I564" s="22">
        <v>-2260493.71</v>
      </c>
      <c r="J564" s="137"/>
      <c r="K564" s="137"/>
    </row>
    <row r="565" spans="1:11" ht="12.75">
      <c r="A565" s="35" t="s">
        <v>20</v>
      </c>
      <c r="B565" s="35" t="s">
        <v>21</v>
      </c>
      <c r="C565" s="35" t="s">
        <v>1947</v>
      </c>
      <c r="D565" s="35" t="s">
        <v>1947</v>
      </c>
      <c r="E565" s="22">
        <v>1414580</v>
      </c>
      <c r="F565" s="22">
        <v>1414580</v>
      </c>
      <c r="G565" s="22">
        <v>0</v>
      </c>
      <c r="H565" s="22">
        <v>0</v>
      </c>
      <c r="I565" s="22">
        <v>1414580</v>
      </c>
      <c r="J565" s="137"/>
      <c r="K565" s="137"/>
    </row>
    <row r="566" spans="1:11" ht="12.75">
      <c r="A566" s="35" t="s">
        <v>22</v>
      </c>
      <c r="B566" s="35" t="s">
        <v>23</v>
      </c>
      <c r="C566" s="35" t="s">
        <v>1947</v>
      </c>
      <c r="D566" s="35" t="s">
        <v>1947</v>
      </c>
      <c r="E566" s="22">
        <v>312000</v>
      </c>
      <c r="F566" s="22">
        <v>312000</v>
      </c>
      <c r="G566" s="22">
        <v>0</v>
      </c>
      <c r="H566" s="22">
        <v>0</v>
      </c>
      <c r="I566" s="22">
        <v>312000</v>
      </c>
      <c r="J566" s="137"/>
      <c r="K566" s="137"/>
    </row>
    <row r="567" spans="1:11" ht="12.75">
      <c r="A567" s="35" t="s">
        <v>24</v>
      </c>
      <c r="B567" s="35" t="s">
        <v>25</v>
      </c>
      <c r="C567" s="35" t="s">
        <v>1947</v>
      </c>
      <c r="D567" s="35" t="s">
        <v>1947</v>
      </c>
      <c r="E567" s="22">
        <v>1050000</v>
      </c>
      <c r="F567" s="22">
        <v>1050000</v>
      </c>
      <c r="G567" s="22">
        <v>0</v>
      </c>
      <c r="H567" s="22">
        <v>30800</v>
      </c>
      <c r="I567" s="22">
        <v>1019200</v>
      </c>
      <c r="J567" s="137"/>
      <c r="K567" s="137"/>
    </row>
    <row r="568" spans="1:11" ht="12.75">
      <c r="A568" s="35" t="s">
        <v>26</v>
      </c>
      <c r="B568" s="35" t="s">
        <v>27</v>
      </c>
      <c r="C568" s="35" t="s">
        <v>1947</v>
      </c>
      <c r="D568" s="35" t="s">
        <v>1947</v>
      </c>
      <c r="E568" s="22">
        <v>4585000</v>
      </c>
      <c r="F568" s="22">
        <v>4585000</v>
      </c>
      <c r="G568" s="22">
        <v>0</v>
      </c>
      <c r="H568" s="22">
        <v>0</v>
      </c>
      <c r="I568" s="22">
        <v>4585000</v>
      </c>
      <c r="J568" s="137"/>
      <c r="K568" s="137"/>
    </row>
    <row r="569" spans="1:11" ht="12.75">
      <c r="A569" s="35" t="s">
        <v>28</v>
      </c>
      <c r="B569" s="35" t="s">
        <v>29</v>
      </c>
      <c r="C569" s="35" t="s">
        <v>1947</v>
      </c>
      <c r="D569" s="35" t="s">
        <v>1947</v>
      </c>
      <c r="E569" s="22">
        <v>20082857</v>
      </c>
      <c r="F569" s="22">
        <v>20082857</v>
      </c>
      <c r="G569" s="22">
        <v>0</v>
      </c>
      <c r="H569" s="22">
        <v>4141.09</v>
      </c>
      <c r="I569" s="22">
        <v>20078715.91</v>
      </c>
      <c r="J569" s="137"/>
      <c r="K569" s="137"/>
    </row>
    <row r="570" spans="1:11" ht="12.75">
      <c r="A570" s="35" t="s">
        <v>30</v>
      </c>
      <c r="B570" s="35" t="s">
        <v>31</v>
      </c>
      <c r="C570" s="35" t="s">
        <v>1947</v>
      </c>
      <c r="D570" s="35" t="s">
        <v>1947</v>
      </c>
      <c r="E570" s="22">
        <v>45000000</v>
      </c>
      <c r="F570" s="22">
        <v>45000000</v>
      </c>
      <c r="G570" s="22">
        <v>0</v>
      </c>
      <c r="H570" s="22">
        <v>0</v>
      </c>
      <c r="I570" s="22">
        <v>45000000</v>
      </c>
      <c r="J570" s="137"/>
      <c r="K570" s="137"/>
    </row>
    <row r="571" spans="1:11" ht="12.75">
      <c r="A571" s="35" t="s">
        <v>32</v>
      </c>
      <c r="B571" s="35" t="s">
        <v>33</v>
      </c>
      <c r="C571" s="35" t="s">
        <v>1947</v>
      </c>
      <c r="D571" s="35" t="s">
        <v>1947</v>
      </c>
      <c r="E571" s="22">
        <v>15362000</v>
      </c>
      <c r="F571" s="22">
        <v>15362000</v>
      </c>
      <c r="G571" s="22">
        <v>0</v>
      </c>
      <c r="H571" s="22">
        <v>4745089.02</v>
      </c>
      <c r="I571" s="22">
        <v>10616910.98</v>
      </c>
      <c r="J571" s="137"/>
      <c r="K571" s="137"/>
    </row>
    <row r="572" spans="1:11" ht="12.75">
      <c r="A572" s="35" t="s">
        <v>365</v>
      </c>
      <c r="B572" s="35" t="s">
        <v>366</v>
      </c>
      <c r="C572" s="35" t="s">
        <v>1947</v>
      </c>
      <c r="D572" s="35" t="s">
        <v>1947</v>
      </c>
      <c r="E572" s="22">
        <v>0</v>
      </c>
      <c r="F572" s="22">
        <v>1349944.87</v>
      </c>
      <c r="G572" s="22">
        <v>581568.14</v>
      </c>
      <c r="H572" s="22">
        <v>861920.39</v>
      </c>
      <c r="I572" s="22">
        <v>488024.48</v>
      </c>
      <c r="J572" s="137"/>
      <c r="K572" s="137"/>
    </row>
    <row r="573" spans="1:11" ht="12.75">
      <c r="A573" s="35" t="s">
        <v>443</v>
      </c>
      <c r="B573" s="35" t="s">
        <v>34</v>
      </c>
      <c r="C573" s="35" t="s">
        <v>1947</v>
      </c>
      <c r="D573" s="35" t="s">
        <v>1947</v>
      </c>
      <c r="E573" s="22">
        <v>-1096545</v>
      </c>
      <c r="F573" s="22">
        <v>-1096545</v>
      </c>
      <c r="G573" s="22">
        <v>0</v>
      </c>
      <c r="H573" s="22">
        <v>0</v>
      </c>
      <c r="I573" s="22">
        <v>-1096545</v>
      </c>
      <c r="J573" s="137"/>
      <c r="K573" s="137"/>
    </row>
    <row r="574" spans="1:11" ht="12.75">
      <c r="A574" s="35" t="s">
        <v>35</v>
      </c>
      <c r="B574" s="35" t="s">
        <v>36</v>
      </c>
      <c r="C574" s="35" t="s">
        <v>1947</v>
      </c>
      <c r="D574" s="35" t="s">
        <v>1947</v>
      </c>
      <c r="E574" s="22">
        <v>-1096545</v>
      </c>
      <c r="F574" s="22">
        <v>-1096545</v>
      </c>
      <c r="G574" s="22">
        <v>0</v>
      </c>
      <c r="H574" s="22">
        <v>0</v>
      </c>
      <c r="I574" s="22">
        <v>-1096545</v>
      </c>
      <c r="J574" s="137"/>
      <c r="K574" s="137"/>
    </row>
    <row r="575" spans="1:11" ht="12.75">
      <c r="A575" s="35" t="s">
        <v>37</v>
      </c>
      <c r="B575" s="35" t="s">
        <v>38</v>
      </c>
      <c r="C575" s="35" t="s">
        <v>1947</v>
      </c>
      <c r="D575" s="35" t="s">
        <v>1947</v>
      </c>
      <c r="E575" s="22">
        <v>-1085445</v>
      </c>
      <c r="F575" s="22">
        <v>-1085445</v>
      </c>
      <c r="G575" s="22">
        <v>0</v>
      </c>
      <c r="H575" s="22">
        <v>0</v>
      </c>
      <c r="I575" s="22">
        <v>-1085445</v>
      </c>
      <c r="J575" s="137"/>
      <c r="K575" s="137"/>
    </row>
    <row r="576" spans="1:11" ht="12.75">
      <c r="A576" s="35" t="s">
        <v>39</v>
      </c>
      <c r="B576" s="35" t="s">
        <v>40</v>
      </c>
      <c r="C576" s="35" t="s">
        <v>1947</v>
      </c>
      <c r="D576" s="35" t="s">
        <v>1947</v>
      </c>
      <c r="E576" s="22">
        <v>-1077736</v>
      </c>
      <c r="F576" s="22">
        <v>-1077736</v>
      </c>
      <c r="G576" s="22">
        <v>0</v>
      </c>
      <c r="H576" s="22">
        <v>0</v>
      </c>
      <c r="I576" s="22">
        <v>-1077736</v>
      </c>
      <c r="J576" s="137"/>
      <c r="K576" s="137"/>
    </row>
    <row r="577" spans="1:11" ht="12.75">
      <c r="A577" s="35" t="s">
        <v>41</v>
      </c>
      <c r="B577" s="35" t="s">
        <v>42</v>
      </c>
      <c r="C577" s="35" t="s">
        <v>1947</v>
      </c>
      <c r="D577" s="35" t="s">
        <v>1947</v>
      </c>
      <c r="E577" s="22">
        <v>-486263</v>
      </c>
      <c r="F577" s="22">
        <v>-486263</v>
      </c>
      <c r="G577" s="22">
        <v>0</v>
      </c>
      <c r="H577" s="22">
        <v>0</v>
      </c>
      <c r="I577" s="22">
        <v>-486263</v>
      </c>
      <c r="J577" s="137"/>
      <c r="K577" s="137"/>
    </row>
    <row r="578" spans="1:11" ht="12.75">
      <c r="A578" s="35" t="s">
        <v>43</v>
      </c>
      <c r="B578" s="35" t="s">
        <v>44</v>
      </c>
      <c r="C578" s="35" t="s">
        <v>1947</v>
      </c>
      <c r="D578" s="35" t="s">
        <v>1947</v>
      </c>
      <c r="E578" s="22">
        <v>-386263</v>
      </c>
      <c r="F578" s="22">
        <v>-386263</v>
      </c>
      <c r="G578" s="22">
        <v>0</v>
      </c>
      <c r="H578" s="22">
        <v>0</v>
      </c>
      <c r="I578" s="22">
        <v>-386263</v>
      </c>
      <c r="J578" s="137"/>
      <c r="K578" s="137"/>
    </row>
    <row r="579" spans="1:11" ht="12.75">
      <c r="A579" s="35" t="s">
        <v>45</v>
      </c>
      <c r="B579" s="35" t="s">
        <v>46</v>
      </c>
      <c r="C579" s="35" t="s">
        <v>1947</v>
      </c>
      <c r="D579" s="35" t="s">
        <v>1947</v>
      </c>
      <c r="E579" s="22">
        <v>-386263</v>
      </c>
      <c r="F579" s="22">
        <v>-386263</v>
      </c>
      <c r="G579" s="22">
        <v>0</v>
      </c>
      <c r="H579" s="22">
        <v>0</v>
      </c>
      <c r="I579" s="22">
        <v>-386263</v>
      </c>
      <c r="J579" s="137"/>
      <c r="K579" s="137"/>
    </row>
    <row r="580" spans="1:11" ht="12.75">
      <c r="A580" s="35" t="s">
        <v>47</v>
      </c>
      <c r="B580" s="35" t="s">
        <v>48</v>
      </c>
      <c r="C580" s="35" t="s">
        <v>1947</v>
      </c>
      <c r="D580" s="35" t="s">
        <v>1947</v>
      </c>
      <c r="E580" s="22">
        <v>-100000</v>
      </c>
      <c r="F580" s="22">
        <v>-100000</v>
      </c>
      <c r="G580" s="22">
        <v>0</v>
      </c>
      <c r="H580" s="22">
        <v>0</v>
      </c>
      <c r="I580" s="22">
        <v>-100000</v>
      </c>
      <c r="J580" s="137"/>
      <c r="K580" s="137"/>
    </row>
    <row r="581" spans="1:11" ht="12.75">
      <c r="A581" s="35" t="s">
        <v>49</v>
      </c>
      <c r="B581" s="35" t="s">
        <v>50</v>
      </c>
      <c r="C581" s="35" t="s">
        <v>1947</v>
      </c>
      <c r="D581" s="35" t="s">
        <v>1947</v>
      </c>
      <c r="E581" s="22">
        <v>-100000</v>
      </c>
      <c r="F581" s="22">
        <v>-100000</v>
      </c>
      <c r="G581" s="22">
        <v>0</v>
      </c>
      <c r="H581" s="22">
        <v>0</v>
      </c>
      <c r="I581" s="22">
        <v>-100000</v>
      </c>
      <c r="J581" s="137"/>
      <c r="K581" s="137"/>
    </row>
    <row r="582" spans="1:11" ht="12.75">
      <c r="A582" s="35" t="s">
        <v>51</v>
      </c>
      <c r="B582" s="35" t="s">
        <v>52</v>
      </c>
      <c r="C582" s="35" t="s">
        <v>1947</v>
      </c>
      <c r="D582" s="35" t="s">
        <v>1947</v>
      </c>
      <c r="E582" s="22">
        <v>-591473</v>
      </c>
      <c r="F582" s="22">
        <v>-591473</v>
      </c>
      <c r="G582" s="22">
        <v>0</v>
      </c>
      <c r="H582" s="22">
        <v>0</v>
      </c>
      <c r="I582" s="22">
        <v>-591473</v>
      </c>
      <c r="J582" s="137"/>
      <c r="K582" s="137"/>
    </row>
    <row r="583" spans="1:11" ht="12.75">
      <c r="A583" s="35" t="s">
        <v>53</v>
      </c>
      <c r="B583" s="35" t="s">
        <v>54</v>
      </c>
      <c r="C583" s="35" t="s">
        <v>1947</v>
      </c>
      <c r="D583" s="35" t="s">
        <v>1947</v>
      </c>
      <c r="E583" s="22">
        <v>-591473</v>
      </c>
      <c r="F583" s="22">
        <v>-591473</v>
      </c>
      <c r="G583" s="22">
        <v>0</v>
      </c>
      <c r="H583" s="22">
        <v>0</v>
      </c>
      <c r="I583" s="22">
        <v>-591473</v>
      </c>
      <c r="J583" s="137"/>
      <c r="K583" s="137"/>
    </row>
    <row r="584" spans="1:11" ht="12.75">
      <c r="A584" s="35" t="s">
        <v>55</v>
      </c>
      <c r="B584" s="35" t="s">
        <v>56</v>
      </c>
      <c r="C584" s="35" t="s">
        <v>1947</v>
      </c>
      <c r="D584" s="35" t="s">
        <v>1947</v>
      </c>
      <c r="E584" s="22">
        <v>-591473</v>
      </c>
      <c r="F584" s="22">
        <v>-591473</v>
      </c>
      <c r="G584" s="22">
        <v>0</v>
      </c>
      <c r="H584" s="22">
        <v>0</v>
      </c>
      <c r="I584" s="22">
        <v>-591473</v>
      </c>
      <c r="J584" s="137"/>
      <c r="K584" s="137"/>
    </row>
    <row r="585" spans="1:11" ht="12.75">
      <c r="A585" s="35" t="s">
        <v>57</v>
      </c>
      <c r="B585" s="35" t="s">
        <v>58</v>
      </c>
      <c r="C585" s="35" t="s">
        <v>1947</v>
      </c>
      <c r="D585" s="35" t="s">
        <v>1947</v>
      </c>
      <c r="E585" s="22">
        <v>-591473</v>
      </c>
      <c r="F585" s="22">
        <v>-591473</v>
      </c>
      <c r="G585" s="22">
        <v>0</v>
      </c>
      <c r="H585" s="22">
        <v>0</v>
      </c>
      <c r="I585" s="22">
        <v>-591473</v>
      </c>
      <c r="J585" s="137"/>
      <c r="K585" s="137"/>
    </row>
    <row r="586" spans="1:11" ht="12.75">
      <c r="A586" s="35" t="s">
        <v>59</v>
      </c>
      <c r="B586" s="35" t="s">
        <v>60</v>
      </c>
      <c r="C586" s="35" t="s">
        <v>1947</v>
      </c>
      <c r="D586" s="35" t="s">
        <v>1947</v>
      </c>
      <c r="E586" s="22">
        <v>-7709</v>
      </c>
      <c r="F586" s="22">
        <v>-7709</v>
      </c>
      <c r="G586" s="22">
        <v>0</v>
      </c>
      <c r="H586" s="22">
        <v>0</v>
      </c>
      <c r="I586" s="22">
        <v>-7709</v>
      </c>
      <c r="J586" s="137"/>
      <c r="K586" s="137"/>
    </row>
    <row r="587" spans="1:11" ht="12.75">
      <c r="A587" s="35" t="s">
        <v>61</v>
      </c>
      <c r="B587" s="35" t="s">
        <v>62</v>
      </c>
      <c r="C587" s="35" t="s">
        <v>1947</v>
      </c>
      <c r="D587" s="35" t="s">
        <v>1947</v>
      </c>
      <c r="E587" s="22">
        <v>-7709</v>
      </c>
      <c r="F587" s="22">
        <v>-7709</v>
      </c>
      <c r="G587" s="22">
        <v>0</v>
      </c>
      <c r="H587" s="22">
        <v>0</v>
      </c>
      <c r="I587" s="22">
        <v>-7709</v>
      </c>
      <c r="J587" s="137"/>
      <c r="K587" s="137"/>
    </row>
    <row r="588" spans="1:11" ht="12.75">
      <c r="A588" s="35" t="s">
        <v>63</v>
      </c>
      <c r="B588" s="35" t="s">
        <v>64</v>
      </c>
      <c r="C588" s="35" t="s">
        <v>1947</v>
      </c>
      <c r="D588" s="35" t="s">
        <v>1947</v>
      </c>
      <c r="E588" s="22">
        <v>-7709</v>
      </c>
      <c r="F588" s="22">
        <v>-7709</v>
      </c>
      <c r="G588" s="22">
        <v>0</v>
      </c>
      <c r="H588" s="22">
        <v>0</v>
      </c>
      <c r="I588" s="22">
        <v>-7709</v>
      </c>
      <c r="J588" s="137"/>
      <c r="K588" s="137"/>
    </row>
    <row r="589" spans="1:11" ht="12.75">
      <c r="A589" s="35" t="s">
        <v>65</v>
      </c>
      <c r="B589" s="35" t="s">
        <v>66</v>
      </c>
      <c r="C589" s="35" t="s">
        <v>1947</v>
      </c>
      <c r="D589" s="35" t="s">
        <v>1947</v>
      </c>
      <c r="E589" s="22">
        <v>-11100</v>
      </c>
      <c r="F589" s="22">
        <v>-11100</v>
      </c>
      <c r="G589" s="22">
        <v>0</v>
      </c>
      <c r="H589" s="22">
        <v>0</v>
      </c>
      <c r="I589" s="22">
        <v>-11100</v>
      </c>
      <c r="J589" s="137"/>
      <c r="K589" s="137"/>
    </row>
    <row r="590" spans="1:11" ht="12.75">
      <c r="A590" s="35" t="s">
        <v>67</v>
      </c>
      <c r="B590" s="35" t="s">
        <v>68</v>
      </c>
      <c r="C590" s="35" t="s">
        <v>1947</v>
      </c>
      <c r="D590" s="35" t="s">
        <v>1947</v>
      </c>
      <c r="E590" s="22">
        <v>-11100</v>
      </c>
      <c r="F590" s="22">
        <v>-11100</v>
      </c>
      <c r="G590" s="22">
        <v>0</v>
      </c>
      <c r="H590" s="22">
        <v>0</v>
      </c>
      <c r="I590" s="22">
        <v>-11100</v>
      </c>
      <c r="J590" s="137"/>
      <c r="K590" s="137"/>
    </row>
    <row r="591" spans="1:11" ht="12.75">
      <c r="A591" s="35" t="s">
        <v>69</v>
      </c>
      <c r="B591" s="35" t="s">
        <v>70</v>
      </c>
      <c r="C591" s="35" t="s">
        <v>1947</v>
      </c>
      <c r="D591" s="35" t="s">
        <v>1947</v>
      </c>
      <c r="E591" s="22">
        <v>-11100</v>
      </c>
      <c r="F591" s="22">
        <v>-11100</v>
      </c>
      <c r="G591" s="22">
        <v>0</v>
      </c>
      <c r="H591" s="22">
        <v>0</v>
      </c>
      <c r="I591" s="22">
        <v>-11100</v>
      </c>
      <c r="J591" s="137"/>
      <c r="K591" s="137"/>
    </row>
    <row r="592" spans="1:11" ht="12.75">
      <c r="A592" s="35" t="s">
        <v>71</v>
      </c>
      <c r="B592" s="35" t="s">
        <v>72</v>
      </c>
      <c r="C592" s="35" t="s">
        <v>1947</v>
      </c>
      <c r="D592" s="35" t="s">
        <v>1947</v>
      </c>
      <c r="E592" s="22">
        <v>-11100</v>
      </c>
      <c r="F592" s="22">
        <v>-11100</v>
      </c>
      <c r="G592" s="22">
        <v>0</v>
      </c>
      <c r="H592" s="22">
        <v>0</v>
      </c>
      <c r="I592" s="22">
        <v>-11100</v>
      </c>
      <c r="J592" s="137"/>
      <c r="K592" s="137"/>
    </row>
    <row r="593" spans="1:11" ht="12.75">
      <c r="A593" s="35" t="s">
        <v>73</v>
      </c>
      <c r="B593" s="35" t="s">
        <v>74</v>
      </c>
      <c r="C593" s="35" t="s">
        <v>1947</v>
      </c>
      <c r="D593" s="35" t="s">
        <v>1947</v>
      </c>
      <c r="E593" s="22">
        <v>-11100</v>
      </c>
      <c r="F593" s="22">
        <v>-11100</v>
      </c>
      <c r="G593" s="22">
        <v>0</v>
      </c>
      <c r="H593" s="22">
        <v>0</v>
      </c>
      <c r="I593" s="22">
        <v>-11100</v>
      </c>
      <c r="J593" s="137"/>
      <c r="K593" s="137"/>
    </row>
    <row r="594" spans="1:11" ht="12.75">
      <c r="A594" s="35" t="s">
        <v>75</v>
      </c>
      <c r="B594" s="35" t="s">
        <v>76</v>
      </c>
      <c r="C594" s="35" t="s">
        <v>1947</v>
      </c>
      <c r="D594" s="35" t="s">
        <v>1947</v>
      </c>
      <c r="E594" s="22">
        <v>-11100</v>
      </c>
      <c r="F594" s="22">
        <v>-11100</v>
      </c>
      <c r="G594" s="22">
        <v>0</v>
      </c>
      <c r="H594" s="22">
        <v>0</v>
      </c>
      <c r="I594" s="22">
        <v>-11100</v>
      </c>
      <c r="J594" s="137"/>
      <c r="K594" s="137"/>
    </row>
    <row r="595" spans="1:11" ht="12.75">
      <c r="A595" s="35" t="s">
        <v>441</v>
      </c>
      <c r="B595" s="35" t="s">
        <v>34</v>
      </c>
      <c r="C595" s="35" t="s">
        <v>1947</v>
      </c>
      <c r="D595" s="35" t="s">
        <v>1947</v>
      </c>
      <c r="E595" s="22">
        <v>-35779916.07</v>
      </c>
      <c r="F595" s="22">
        <v>-35779916.07</v>
      </c>
      <c r="G595" s="22">
        <v>-2342218.56</v>
      </c>
      <c r="H595" s="22">
        <v>-26637552.02</v>
      </c>
      <c r="I595" s="22">
        <v>-9142364.05</v>
      </c>
      <c r="J595" s="137"/>
      <c r="K595" s="137"/>
    </row>
    <row r="596" spans="1:11" ht="12.75">
      <c r="A596" s="35" t="s">
        <v>77</v>
      </c>
      <c r="B596" s="35" t="s">
        <v>36</v>
      </c>
      <c r="C596" s="35" t="s">
        <v>1947</v>
      </c>
      <c r="D596" s="35" t="s">
        <v>1947</v>
      </c>
      <c r="E596" s="22">
        <v>-35779916.07</v>
      </c>
      <c r="F596" s="22">
        <v>-35779916.07</v>
      </c>
      <c r="G596" s="22">
        <v>-2342218.56</v>
      </c>
      <c r="H596" s="22">
        <v>-26637552.02</v>
      </c>
      <c r="I596" s="22">
        <v>-9142364.05</v>
      </c>
      <c r="J596" s="137"/>
      <c r="K596" s="137"/>
    </row>
    <row r="597" spans="1:11" ht="12.75">
      <c r="A597" s="35" t="s">
        <v>78</v>
      </c>
      <c r="B597" s="35" t="s">
        <v>66</v>
      </c>
      <c r="C597" s="35" t="s">
        <v>1947</v>
      </c>
      <c r="D597" s="35" t="s">
        <v>1947</v>
      </c>
      <c r="E597" s="22">
        <v>-35779916.07</v>
      </c>
      <c r="F597" s="22">
        <v>-35779916.07</v>
      </c>
      <c r="G597" s="22">
        <v>-2342218.56</v>
      </c>
      <c r="H597" s="22">
        <v>-26637552.02</v>
      </c>
      <c r="I597" s="22">
        <v>-9142364.05</v>
      </c>
      <c r="J597" s="137"/>
      <c r="K597" s="137"/>
    </row>
    <row r="598" spans="1:11" ht="12.75">
      <c r="A598" s="35" t="s">
        <v>79</v>
      </c>
      <c r="B598" s="35" t="s">
        <v>68</v>
      </c>
      <c r="C598" s="35" t="s">
        <v>1947</v>
      </c>
      <c r="D598" s="35" t="s">
        <v>1947</v>
      </c>
      <c r="E598" s="22">
        <v>-35779916.07</v>
      </c>
      <c r="F598" s="22">
        <v>-35779916.07</v>
      </c>
      <c r="G598" s="22">
        <v>-2342218.56</v>
      </c>
      <c r="H598" s="22">
        <v>-26637552.02</v>
      </c>
      <c r="I598" s="22">
        <v>-9142364.05</v>
      </c>
      <c r="J598" s="137"/>
      <c r="K598" s="137"/>
    </row>
    <row r="599" spans="1:11" ht="12.75">
      <c r="A599" s="35" t="s">
        <v>80</v>
      </c>
      <c r="B599" s="35" t="s">
        <v>81</v>
      </c>
      <c r="C599" s="35" t="s">
        <v>1947</v>
      </c>
      <c r="D599" s="35" t="s">
        <v>1947</v>
      </c>
      <c r="E599" s="22">
        <v>-11881281.8</v>
      </c>
      <c r="F599" s="22">
        <v>-11881281.8</v>
      </c>
      <c r="G599" s="22">
        <v>-691827.38</v>
      </c>
      <c r="H599" s="22">
        <v>-8043029.95</v>
      </c>
      <c r="I599" s="22">
        <v>-3838251.85</v>
      </c>
      <c r="J599" s="137"/>
      <c r="K599" s="137"/>
    </row>
    <row r="600" spans="1:11" ht="12.75">
      <c r="A600" s="35" t="s">
        <v>82</v>
      </c>
      <c r="B600" s="35" t="s">
        <v>83</v>
      </c>
      <c r="C600" s="35" t="s">
        <v>1947</v>
      </c>
      <c r="D600" s="35" t="s">
        <v>1947</v>
      </c>
      <c r="E600" s="22">
        <v>-11730251.2</v>
      </c>
      <c r="F600" s="22">
        <v>-11730251.2</v>
      </c>
      <c r="G600" s="22">
        <v>-691827.38</v>
      </c>
      <c r="H600" s="22">
        <v>-7951209.77</v>
      </c>
      <c r="I600" s="22">
        <v>-3779041.43</v>
      </c>
      <c r="J600" s="137"/>
      <c r="K600" s="137"/>
    </row>
    <row r="601" spans="1:11" ht="12.75">
      <c r="A601" s="35" t="s">
        <v>1179</v>
      </c>
      <c r="B601" s="35" t="s">
        <v>1180</v>
      </c>
      <c r="C601" s="35" t="s">
        <v>1947</v>
      </c>
      <c r="D601" s="35" t="s">
        <v>1947</v>
      </c>
      <c r="E601" s="22">
        <v>-11725187</v>
      </c>
      <c r="F601" s="22">
        <v>-11725187</v>
      </c>
      <c r="G601" s="22">
        <v>-651193.43</v>
      </c>
      <c r="H601" s="22">
        <v>-7899341.71</v>
      </c>
      <c r="I601" s="22">
        <v>-3825845.29</v>
      </c>
      <c r="J601" s="137"/>
      <c r="K601" s="137"/>
    </row>
    <row r="602" spans="1:11" ht="12.75">
      <c r="A602" s="35" t="s">
        <v>1181</v>
      </c>
      <c r="B602" s="35" t="s">
        <v>1182</v>
      </c>
      <c r="C602" s="35" t="s">
        <v>1947</v>
      </c>
      <c r="D602" s="35" t="s">
        <v>1947</v>
      </c>
      <c r="E602" s="22">
        <v>-11725187</v>
      </c>
      <c r="F602" s="22">
        <v>-11725187</v>
      </c>
      <c r="G602" s="22">
        <v>-651193.43</v>
      </c>
      <c r="H602" s="22">
        <v>-7899341.71</v>
      </c>
      <c r="I602" s="22">
        <v>-3825845.29</v>
      </c>
      <c r="J602" s="137"/>
      <c r="K602" s="137"/>
    </row>
    <row r="603" spans="1:11" ht="12.75">
      <c r="A603" s="35" t="s">
        <v>1183</v>
      </c>
      <c r="B603" s="35" t="s">
        <v>1184</v>
      </c>
      <c r="C603" s="35" t="s">
        <v>1947</v>
      </c>
      <c r="D603" s="35" t="s">
        <v>1947</v>
      </c>
      <c r="E603" s="22">
        <v>-5064.2</v>
      </c>
      <c r="F603" s="22">
        <v>-5064.2</v>
      </c>
      <c r="G603" s="22">
        <v>-40633.95</v>
      </c>
      <c r="H603" s="22">
        <v>-51868.06</v>
      </c>
      <c r="I603" s="22">
        <v>46803.86</v>
      </c>
      <c r="J603" s="137"/>
      <c r="K603" s="137"/>
    </row>
    <row r="604" spans="1:11" ht="12.75">
      <c r="A604" s="35" t="s">
        <v>1185</v>
      </c>
      <c r="B604" s="35" t="s">
        <v>1186</v>
      </c>
      <c r="C604" s="35" t="s">
        <v>1947</v>
      </c>
      <c r="D604" s="35" t="s">
        <v>1947</v>
      </c>
      <c r="E604" s="22">
        <v>-5064.2</v>
      </c>
      <c r="F604" s="22">
        <v>-5064.2</v>
      </c>
      <c r="G604" s="22">
        <v>-40633.95</v>
      </c>
      <c r="H604" s="22">
        <v>-51868.06</v>
      </c>
      <c r="I604" s="22">
        <v>46803.86</v>
      </c>
      <c r="J604" s="137"/>
      <c r="K604" s="137"/>
    </row>
    <row r="605" spans="1:11" ht="12.75">
      <c r="A605" s="35" t="s">
        <v>1187</v>
      </c>
      <c r="B605" s="35" t="s">
        <v>1188</v>
      </c>
      <c r="C605" s="35" t="s">
        <v>1947</v>
      </c>
      <c r="D605" s="35" t="s">
        <v>1947</v>
      </c>
      <c r="E605" s="22">
        <v>-151030.6</v>
      </c>
      <c r="F605" s="22">
        <v>-151030.6</v>
      </c>
      <c r="G605" s="22">
        <v>0</v>
      </c>
      <c r="H605" s="22">
        <v>-91820.18</v>
      </c>
      <c r="I605" s="22">
        <v>-59210.42</v>
      </c>
      <c r="J605" s="137"/>
      <c r="K605" s="137"/>
    </row>
    <row r="606" spans="1:11" ht="12.75">
      <c r="A606" s="35" t="s">
        <v>1189</v>
      </c>
      <c r="B606" s="35" t="s">
        <v>1190</v>
      </c>
      <c r="C606" s="35" t="s">
        <v>1947</v>
      </c>
      <c r="D606" s="35" t="s">
        <v>1947</v>
      </c>
      <c r="E606" s="22">
        <v>-151030.6</v>
      </c>
      <c r="F606" s="22">
        <v>-151030.6</v>
      </c>
      <c r="G606" s="22">
        <v>0</v>
      </c>
      <c r="H606" s="22">
        <v>-91820.18</v>
      </c>
      <c r="I606" s="22">
        <v>-59210.42</v>
      </c>
      <c r="J606" s="137"/>
      <c r="K606" s="137"/>
    </row>
    <row r="607" spans="1:11" ht="12.75">
      <c r="A607" s="35" t="s">
        <v>1191</v>
      </c>
      <c r="B607" s="35" t="s">
        <v>70</v>
      </c>
      <c r="C607" s="35" t="s">
        <v>1947</v>
      </c>
      <c r="D607" s="35" t="s">
        <v>1947</v>
      </c>
      <c r="E607" s="22">
        <v>-23898634.27</v>
      </c>
      <c r="F607" s="22">
        <v>-23898634.27</v>
      </c>
      <c r="G607" s="22">
        <v>-1650391.18</v>
      </c>
      <c r="H607" s="22">
        <v>-18594522.07</v>
      </c>
      <c r="I607" s="22">
        <v>-5304112.2</v>
      </c>
      <c r="J607" s="137"/>
      <c r="K607" s="137"/>
    </row>
    <row r="608" spans="1:11" ht="12.75">
      <c r="A608" s="35" t="s">
        <v>1192</v>
      </c>
      <c r="B608" s="35" t="s">
        <v>72</v>
      </c>
      <c r="C608" s="35" t="s">
        <v>1947</v>
      </c>
      <c r="D608" s="35" t="s">
        <v>1947</v>
      </c>
      <c r="E608" s="22">
        <v>-23898634.27</v>
      </c>
      <c r="F608" s="22">
        <v>-23898634.27</v>
      </c>
      <c r="G608" s="22">
        <v>-1650391.18</v>
      </c>
      <c r="H608" s="22">
        <v>-18594522.07</v>
      </c>
      <c r="I608" s="22">
        <v>-5304112.2</v>
      </c>
      <c r="J608" s="137"/>
      <c r="K608" s="137"/>
    </row>
    <row r="609" spans="1:11" ht="12.75">
      <c r="A609" s="35" t="s">
        <v>1193</v>
      </c>
      <c r="B609" s="35" t="s">
        <v>74</v>
      </c>
      <c r="C609" s="35" t="s">
        <v>1947</v>
      </c>
      <c r="D609" s="35" t="s">
        <v>1947</v>
      </c>
      <c r="E609" s="22">
        <v>-16282285.2</v>
      </c>
      <c r="F609" s="22">
        <v>-16282285.2</v>
      </c>
      <c r="G609" s="22">
        <v>-1555458.34</v>
      </c>
      <c r="H609" s="22">
        <v>-13302387.5</v>
      </c>
      <c r="I609" s="22">
        <v>-2979897.7</v>
      </c>
      <c r="J609" s="137"/>
      <c r="K609" s="137"/>
    </row>
    <row r="610" spans="1:11" ht="12.75">
      <c r="A610" s="35" t="s">
        <v>1194</v>
      </c>
      <c r="B610" s="35" t="s">
        <v>1195</v>
      </c>
      <c r="C610" s="35" t="s">
        <v>1947</v>
      </c>
      <c r="D610" s="35" t="s">
        <v>1947</v>
      </c>
      <c r="E610" s="22">
        <v>-16282285.2</v>
      </c>
      <c r="F610" s="22">
        <v>-16282285.2</v>
      </c>
      <c r="G610" s="22">
        <v>-1555458.34</v>
      </c>
      <c r="H610" s="22">
        <v>-13302387.5</v>
      </c>
      <c r="I610" s="22">
        <v>-2979897.7</v>
      </c>
      <c r="J610" s="137"/>
      <c r="K610" s="137"/>
    </row>
    <row r="611" spans="1:11" ht="12.75">
      <c r="A611" s="35" t="s">
        <v>1196</v>
      </c>
      <c r="B611" s="35" t="s">
        <v>1197</v>
      </c>
      <c r="C611" s="35" t="s">
        <v>1947</v>
      </c>
      <c r="D611" s="35" t="s">
        <v>1947</v>
      </c>
      <c r="E611" s="22">
        <v>-7319001.2</v>
      </c>
      <c r="F611" s="22">
        <v>-7319001.2</v>
      </c>
      <c r="G611" s="22">
        <v>-81819.77</v>
      </c>
      <c r="H611" s="22">
        <v>-5108469.2</v>
      </c>
      <c r="I611" s="22">
        <v>-2210532</v>
      </c>
      <c r="J611" s="137"/>
      <c r="K611" s="137"/>
    </row>
    <row r="612" spans="1:11" ht="12.75">
      <c r="A612" s="35" t="s">
        <v>1198</v>
      </c>
      <c r="B612" s="35" t="s">
        <v>1199</v>
      </c>
      <c r="C612" s="35" t="s">
        <v>1947</v>
      </c>
      <c r="D612" s="35" t="s">
        <v>1947</v>
      </c>
      <c r="E612" s="22">
        <v>-7319001.2</v>
      </c>
      <c r="F612" s="22">
        <v>-7319001.2</v>
      </c>
      <c r="G612" s="22">
        <v>-81819.77</v>
      </c>
      <c r="H612" s="22">
        <v>-5108469.2</v>
      </c>
      <c r="I612" s="22">
        <v>-2210532</v>
      </c>
      <c r="J612" s="137"/>
      <c r="K612" s="137"/>
    </row>
    <row r="613" spans="1:11" ht="12.75">
      <c r="A613" s="35" t="s">
        <v>1200</v>
      </c>
      <c r="B613" s="35" t="s">
        <v>1201</v>
      </c>
      <c r="C613" s="35" t="s">
        <v>1947</v>
      </c>
      <c r="D613" s="35" t="s">
        <v>1947</v>
      </c>
      <c r="E613" s="22">
        <v>-297347.87</v>
      </c>
      <c r="F613" s="22">
        <v>-297347.87</v>
      </c>
      <c r="G613" s="22">
        <v>-13113.07</v>
      </c>
      <c r="H613" s="22">
        <v>-183665.37</v>
      </c>
      <c r="I613" s="22">
        <v>-113682.5</v>
      </c>
      <c r="J613" s="137"/>
      <c r="K613" s="137"/>
    </row>
    <row r="614" spans="1:11" ht="12.75">
      <c r="A614" s="35" t="s">
        <v>1202</v>
      </c>
      <c r="B614" s="35" t="s">
        <v>1203</v>
      </c>
      <c r="C614" s="35" t="s">
        <v>1947</v>
      </c>
      <c r="D614" s="35" t="s">
        <v>1947</v>
      </c>
      <c r="E614" s="22">
        <v>-297347.87</v>
      </c>
      <c r="F614" s="22">
        <v>-297347.87</v>
      </c>
      <c r="G614" s="22">
        <v>-13113.07</v>
      </c>
      <c r="H614" s="22">
        <v>-183665.37</v>
      </c>
      <c r="I614" s="22">
        <v>-113682.5</v>
      </c>
      <c r="J614" s="137"/>
      <c r="K614" s="137"/>
    </row>
    <row r="615" spans="5:11" ht="12.75">
      <c r="E615" s="137"/>
      <c r="F615" s="137"/>
      <c r="G615" s="137"/>
      <c r="H615" s="137"/>
      <c r="I615" s="137"/>
      <c r="J615" s="137"/>
      <c r="K615" s="137"/>
    </row>
  </sheetData>
  <autoFilter ref="A1:H600"/>
  <printOptions/>
  <pageMargins left="0.75" right="0.75" top="1" bottom="1" header="0.492125985" footer="0.49212598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8"/>
  <sheetViews>
    <sheetView workbookViewId="0" topLeftCell="A1">
      <selection activeCell="A1" sqref="A1:IV16384"/>
    </sheetView>
  </sheetViews>
  <sheetFormatPr defaultColWidth="9.140625" defaultRowHeight="12.75"/>
  <cols>
    <col min="1" max="1" width="15.8515625" style="0" customWidth="1"/>
    <col min="2" max="2" width="72.00390625" style="0" customWidth="1"/>
    <col min="3" max="3" width="7.57421875" style="0" customWidth="1"/>
    <col min="4" max="4" width="16.57421875" style="0" customWidth="1"/>
    <col min="5" max="5" width="16.28125" style="0" customWidth="1"/>
    <col min="6" max="7" width="17.00390625" style="0" customWidth="1"/>
    <col min="8" max="9" width="15.57421875" style="0" customWidth="1"/>
    <col min="10" max="11" width="12.57421875" style="0" customWidth="1"/>
    <col min="12" max="12" width="16.28125" style="0" customWidth="1"/>
    <col min="13" max="13" width="14.28125" style="0" customWidth="1"/>
    <col min="14" max="14" width="16.421875" style="0" customWidth="1"/>
  </cols>
  <sheetData>
    <row r="1" spans="1:14" ht="12.75">
      <c r="A1" s="136" t="s">
        <v>490</v>
      </c>
      <c r="B1" s="136" t="s">
        <v>1204</v>
      </c>
      <c r="C1" s="136" t="s">
        <v>1205</v>
      </c>
      <c r="D1" s="136" t="s">
        <v>491</v>
      </c>
      <c r="E1" s="136" t="s">
        <v>492</v>
      </c>
      <c r="F1" s="136" t="s">
        <v>1206</v>
      </c>
      <c r="G1" s="136" t="s">
        <v>1207</v>
      </c>
      <c r="H1" s="136" t="s">
        <v>1208</v>
      </c>
      <c r="I1" s="136" t="s">
        <v>1209</v>
      </c>
      <c r="J1" s="136" t="s">
        <v>1210</v>
      </c>
      <c r="K1" s="136" t="s">
        <v>1211</v>
      </c>
      <c r="L1" s="136" t="s">
        <v>1212</v>
      </c>
      <c r="M1" s="136" t="s">
        <v>1213</v>
      </c>
      <c r="N1" s="136" t="s">
        <v>1214</v>
      </c>
    </row>
    <row r="2" spans="1:15" ht="12.75">
      <c r="A2" s="35" t="s">
        <v>1215</v>
      </c>
      <c r="B2" s="35" t="s">
        <v>1215</v>
      </c>
      <c r="C2" s="138">
        <v>1</v>
      </c>
      <c r="D2" s="22">
        <v>641718774.05</v>
      </c>
      <c r="E2" s="22">
        <v>702128207.74</v>
      </c>
      <c r="F2" s="22">
        <v>36694693.04</v>
      </c>
      <c r="G2" s="22">
        <v>372545695.26</v>
      </c>
      <c r="H2" s="22">
        <v>36629967.98</v>
      </c>
      <c r="I2" s="22">
        <v>324822413.61</v>
      </c>
      <c r="J2" s="22">
        <v>46876217.05</v>
      </c>
      <c r="K2" s="22">
        <v>320724146.08</v>
      </c>
      <c r="L2" s="22">
        <v>47723281.65</v>
      </c>
      <c r="M2" s="22">
        <v>51821549.18</v>
      </c>
      <c r="N2" s="22">
        <v>329582512.48</v>
      </c>
      <c r="O2" s="137"/>
    </row>
    <row r="3" spans="1:15" ht="12.75">
      <c r="A3" s="35" t="s">
        <v>955</v>
      </c>
      <c r="B3" s="35" t="s">
        <v>954</v>
      </c>
      <c r="C3" s="138">
        <v>2</v>
      </c>
      <c r="D3" s="22">
        <v>412414402.25</v>
      </c>
      <c r="E3" s="22">
        <v>459310715.78</v>
      </c>
      <c r="F3" s="22">
        <v>33657182.21</v>
      </c>
      <c r="G3" s="22">
        <v>335783499.6</v>
      </c>
      <c r="H3" s="22">
        <v>35000931.05</v>
      </c>
      <c r="I3" s="22">
        <v>307162395.67</v>
      </c>
      <c r="J3" s="22">
        <v>45504264.09</v>
      </c>
      <c r="K3" s="22">
        <v>303529155.37</v>
      </c>
      <c r="L3" s="22">
        <v>28621103.93</v>
      </c>
      <c r="M3" s="22">
        <v>32254344.23</v>
      </c>
      <c r="N3" s="22">
        <v>123527216.18</v>
      </c>
      <c r="O3" s="137"/>
    </row>
    <row r="4" spans="1:15" ht="12.75">
      <c r="A4" s="35" t="s">
        <v>958</v>
      </c>
      <c r="B4" s="35" t="s">
        <v>957</v>
      </c>
      <c r="C4" s="138">
        <v>2</v>
      </c>
      <c r="D4" s="22">
        <v>229531947</v>
      </c>
      <c r="E4" s="22">
        <v>229749695.11</v>
      </c>
      <c r="F4" s="22">
        <v>17145290.98</v>
      </c>
      <c r="G4" s="22">
        <v>170004959.22</v>
      </c>
      <c r="H4" s="22">
        <v>18660028.04</v>
      </c>
      <c r="I4" s="22">
        <v>167629455.58</v>
      </c>
      <c r="J4" s="22">
        <v>29249720.76</v>
      </c>
      <c r="K4" s="22">
        <v>165694682.74</v>
      </c>
      <c r="L4" s="22">
        <v>2375503.64</v>
      </c>
      <c r="M4" s="22">
        <v>4310276.48</v>
      </c>
      <c r="N4" s="22">
        <v>59744735.89</v>
      </c>
      <c r="O4" s="137"/>
    </row>
    <row r="5" spans="1:15" ht="12.75">
      <c r="A5" s="35" t="s">
        <v>962</v>
      </c>
      <c r="B5" s="35" t="s">
        <v>961</v>
      </c>
      <c r="C5" s="138">
        <v>2</v>
      </c>
      <c r="D5" s="22">
        <v>205888740</v>
      </c>
      <c r="E5" s="22">
        <v>203541488.11</v>
      </c>
      <c r="F5" s="22">
        <v>15082843.52</v>
      </c>
      <c r="G5" s="22">
        <v>150208899.75</v>
      </c>
      <c r="H5" s="22">
        <v>16127761.5</v>
      </c>
      <c r="I5" s="22">
        <v>147833396.21</v>
      </c>
      <c r="J5" s="22">
        <v>25593514.52</v>
      </c>
      <c r="K5" s="22">
        <v>146383585.09</v>
      </c>
      <c r="L5" s="22">
        <v>2375503.54</v>
      </c>
      <c r="M5" s="22">
        <v>3825314.66</v>
      </c>
      <c r="N5" s="22">
        <v>53332588.36</v>
      </c>
      <c r="O5" s="137"/>
    </row>
    <row r="6" spans="1:15" ht="12.75">
      <c r="A6" s="35" t="s">
        <v>959</v>
      </c>
      <c r="B6" s="35" t="s">
        <v>1216</v>
      </c>
      <c r="C6" s="138">
        <v>2</v>
      </c>
      <c r="D6" s="22">
        <v>1055239</v>
      </c>
      <c r="E6" s="22">
        <v>905239</v>
      </c>
      <c r="F6" s="22">
        <v>42623.75</v>
      </c>
      <c r="G6" s="22">
        <v>477543.78</v>
      </c>
      <c r="H6" s="22">
        <v>42623.75</v>
      </c>
      <c r="I6" s="22">
        <v>477543.78</v>
      </c>
      <c r="J6" s="22">
        <v>42623.75</v>
      </c>
      <c r="K6" s="22">
        <v>477543.78</v>
      </c>
      <c r="L6" s="22">
        <v>0</v>
      </c>
      <c r="M6" s="22">
        <v>0</v>
      </c>
      <c r="N6" s="22">
        <v>427695.22</v>
      </c>
      <c r="O6" s="137"/>
    </row>
    <row r="7" spans="1:15" ht="12.75">
      <c r="A7" s="35" t="s">
        <v>1217</v>
      </c>
      <c r="B7" s="35" t="s">
        <v>1218</v>
      </c>
      <c r="C7" s="138">
        <v>2</v>
      </c>
      <c r="D7" s="22">
        <v>0</v>
      </c>
      <c r="E7" s="22">
        <v>0</v>
      </c>
      <c r="F7" s="22">
        <v>42623.75</v>
      </c>
      <c r="G7" s="22">
        <v>456437.8</v>
      </c>
      <c r="H7" s="22">
        <v>42623.75</v>
      </c>
      <c r="I7" s="22">
        <v>456437.8</v>
      </c>
      <c r="J7" s="22">
        <v>42623.75</v>
      </c>
      <c r="K7" s="22">
        <v>456437.8</v>
      </c>
      <c r="L7" s="22">
        <v>0</v>
      </c>
      <c r="M7" s="22">
        <v>0</v>
      </c>
      <c r="N7" s="22">
        <v>-456437.8</v>
      </c>
      <c r="O7" s="137"/>
    </row>
    <row r="8" spans="1:15" ht="12.75">
      <c r="A8" s="35" t="s">
        <v>632</v>
      </c>
      <c r="B8" s="35" t="s">
        <v>633</v>
      </c>
      <c r="C8" s="138">
        <v>2</v>
      </c>
      <c r="D8" s="22">
        <v>0</v>
      </c>
      <c r="E8" s="22">
        <v>0</v>
      </c>
      <c r="F8" s="22">
        <v>0</v>
      </c>
      <c r="G8" s="22">
        <v>21105.98</v>
      </c>
      <c r="H8" s="22">
        <v>0</v>
      </c>
      <c r="I8" s="22">
        <v>21105.98</v>
      </c>
      <c r="J8" s="22">
        <v>0</v>
      </c>
      <c r="K8" s="22">
        <v>21105.98</v>
      </c>
      <c r="L8" s="22">
        <v>0</v>
      </c>
      <c r="M8" s="22">
        <v>0</v>
      </c>
      <c r="N8" s="22">
        <v>-21105.98</v>
      </c>
      <c r="O8" s="137"/>
    </row>
    <row r="9" spans="1:15" ht="12.75">
      <c r="A9" s="35" t="s">
        <v>967</v>
      </c>
      <c r="B9" s="35" t="s">
        <v>974</v>
      </c>
      <c r="C9" s="138">
        <v>2</v>
      </c>
      <c r="D9" s="22">
        <v>16224627</v>
      </c>
      <c r="E9" s="22">
        <v>16249846.18</v>
      </c>
      <c r="F9" s="22">
        <v>1012394.04</v>
      </c>
      <c r="G9" s="22">
        <v>10277174.76</v>
      </c>
      <c r="H9" s="22">
        <v>1197946.62</v>
      </c>
      <c r="I9" s="22">
        <v>9774825.44</v>
      </c>
      <c r="J9" s="22">
        <v>1530192.62</v>
      </c>
      <c r="K9" s="22">
        <v>9618286.95</v>
      </c>
      <c r="L9" s="22">
        <v>502349.32</v>
      </c>
      <c r="M9" s="22">
        <v>658887.81</v>
      </c>
      <c r="N9" s="22">
        <v>5972671.42</v>
      </c>
      <c r="O9" s="137"/>
    </row>
    <row r="10" spans="1:15" ht="12.75">
      <c r="A10" s="35" t="s">
        <v>1219</v>
      </c>
      <c r="B10" s="35" t="s">
        <v>1220</v>
      </c>
      <c r="C10" s="138">
        <v>2</v>
      </c>
      <c r="D10" s="22">
        <v>0</v>
      </c>
      <c r="E10" s="22">
        <v>0</v>
      </c>
      <c r="F10" s="22">
        <v>118363.9</v>
      </c>
      <c r="G10" s="22">
        <v>884822.91</v>
      </c>
      <c r="H10" s="22">
        <v>118363.9</v>
      </c>
      <c r="I10" s="22">
        <v>884396.91</v>
      </c>
      <c r="J10" s="22">
        <v>219773.75</v>
      </c>
      <c r="K10" s="22">
        <v>884396.91</v>
      </c>
      <c r="L10" s="22">
        <v>426</v>
      </c>
      <c r="M10" s="22">
        <v>426</v>
      </c>
      <c r="N10" s="22">
        <v>-884822.91</v>
      </c>
      <c r="O10" s="137"/>
    </row>
    <row r="11" spans="1:15" ht="12.75">
      <c r="A11" s="35" t="s">
        <v>1221</v>
      </c>
      <c r="B11" s="35" t="s">
        <v>1222</v>
      </c>
      <c r="C11" s="138">
        <v>2</v>
      </c>
      <c r="D11" s="22">
        <v>0</v>
      </c>
      <c r="E11" s="22">
        <v>0</v>
      </c>
      <c r="F11" s="22">
        <v>40331.94</v>
      </c>
      <c r="G11" s="22">
        <v>412556.02</v>
      </c>
      <c r="H11" s="22">
        <v>44032.37</v>
      </c>
      <c r="I11" s="22">
        <v>412369.14</v>
      </c>
      <c r="J11" s="22">
        <v>36315.03</v>
      </c>
      <c r="K11" s="22">
        <v>368200.76</v>
      </c>
      <c r="L11" s="22">
        <v>186.88</v>
      </c>
      <c r="M11" s="22">
        <v>44355.26</v>
      </c>
      <c r="N11" s="22">
        <v>-412556.02</v>
      </c>
      <c r="O11" s="137"/>
    </row>
    <row r="12" spans="1:15" ht="12.75">
      <c r="A12" s="35" t="s">
        <v>1223</v>
      </c>
      <c r="B12" s="35" t="s">
        <v>1224</v>
      </c>
      <c r="C12" s="138">
        <v>2</v>
      </c>
      <c r="D12" s="22">
        <v>0</v>
      </c>
      <c r="E12" s="22">
        <v>0</v>
      </c>
      <c r="F12" s="22">
        <v>706540.7</v>
      </c>
      <c r="G12" s="22">
        <v>7357396.06</v>
      </c>
      <c r="H12" s="22">
        <v>890792.12</v>
      </c>
      <c r="I12" s="22">
        <v>6860744.83</v>
      </c>
      <c r="J12" s="22">
        <v>1035133.54</v>
      </c>
      <c r="K12" s="22">
        <v>6779034.01</v>
      </c>
      <c r="L12" s="22">
        <v>496651.23</v>
      </c>
      <c r="M12" s="22">
        <v>578362.05</v>
      </c>
      <c r="N12" s="22">
        <v>-7357396.06</v>
      </c>
      <c r="O12" s="137"/>
    </row>
    <row r="13" spans="1:15" ht="12.75">
      <c r="A13" s="35" t="s">
        <v>1225</v>
      </c>
      <c r="B13" s="35" t="s">
        <v>1226</v>
      </c>
      <c r="C13" s="138">
        <v>2</v>
      </c>
      <c r="D13" s="22">
        <v>0</v>
      </c>
      <c r="E13" s="22">
        <v>0</v>
      </c>
      <c r="F13" s="22">
        <v>147157.5</v>
      </c>
      <c r="G13" s="22">
        <v>1622399.77</v>
      </c>
      <c r="H13" s="22">
        <v>144758.23</v>
      </c>
      <c r="I13" s="22">
        <v>1617314.56</v>
      </c>
      <c r="J13" s="22">
        <v>238970.3</v>
      </c>
      <c r="K13" s="22">
        <v>1586655.27</v>
      </c>
      <c r="L13" s="22">
        <v>5085.21</v>
      </c>
      <c r="M13" s="22">
        <v>35744.5</v>
      </c>
      <c r="N13" s="22">
        <v>-1622399.77</v>
      </c>
      <c r="O13" s="137"/>
    </row>
    <row r="14" spans="1:15" ht="12.75">
      <c r="A14" s="35" t="s">
        <v>971</v>
      </c>
      <c r="B14" s="35" t="s">
        <v>980</v>
      </c>
      <c r="C14" s="138">
        <v>2</v>
      </c>
      <c r="D14" s="22">
        <v>500</v>
      </c>
      <c r="E14" s="22">
        <v>500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500</v>
      </c>
      <c r="O14" s="137"/>
    </row>
    <row r="15" spans="1:15" ht="12.75">
      <c r="A15" s="35" t="s">
        <v>981</v>
      </c>
      <c r="B15" s="35" t="s">
        <v>984</v>
      </c>
      <c r="C15" s="138">
        <v>2</v>
      </c>
      <c r="D15" s="22">
        <v>217241</v>
      </c>
      <c r="E15" s="22">
        <v>262241</v>
      </c>
      <c r="F15" s="22">
        <v>10372.65</v>
      </c>
      <c r="G15" s="22">
        <v>113471.68</v>
      </c>
      <c r="H15" s="22">
        <v>10372.65</v>
      </c>
      <c r="I15" s="22">
        <v>113471.68</v>
      </c>
      <c r="J15" s="22">
        <v>20984.59</v>
      </c>
      <c r="K15" s="22">
        <v>110081.39</v>
      </c>
      <c r="L15" s="22">
        <v>0</v>
      </c>
      <c r="M15" s="22">
        <v>3390.29</v>
      </c>
      <c r="N15" s="22">
        <v>148769.32</v>
      </c>
      <c r="O15" s="137"/>
    </row>
    <row r="16" spans="1:15" ht="12.75">
      <c r="A16" s="35" t="s">
        <v>1227</v>
      </c>
      <c r="B16" s="35" t="s">
        <v>1228</v>
      </c>
      <c r="C16" s="138">
        <v>2</v>
      </c>
      <c r="D16" s="22">
        <v>0</v>
      </c>
      <c r="E16" s="22">
        <v>0</v>
      </c>
      <c r="F16" s="22">
        <v>10372.65</v>
      </c>
      <c r="G16" s="22">
        <v>113471.68</v>
      </c>
      <c r="H16" s="22">
        <v>10372.65</v>
      </c>
      <c r="I16" s="22">
        <v>113471.68</v>
      </c>
      <c r="J16" s="22">
        <v>20984.59</v>
      </c>
      <c r="K16" s="22">
        <v>110081.39</v>
      </c>
      <c r="L16" s="22">
        <v>0</v>
      </c>
      <c r="M16" s="22">
        <v>3390.29</v>
      </c>
      <c r="N16" s="22">
        <v>-113471.68</v>
      </c>
      <c r="O16" s="137"/>
    </row>
    <row r="17" spans="1:15" ht="12.75">
      <c r="A17" s="35" t="s">
        <v>985</v>
      </c>
      <c r="B17" s="35" t="s">
        <v>991</v>
      </c>
      <c r="C17" s="138">
        <v>2</v>
      </c>
      <c r="D17" s="22">
        <v>150254448</v>
      </c>
      <c r="E17" s="22">
        <v>150808998.18</v>
      </c>
      <c r="F17" s="22">
        <v>11887289.45</v>
      </c>
      <c r="G17" s="22">
        <v>118012888.7</v>
      </c>
      <c r="H17" s="22">
        <v>12723204.76</v>
      </c>
      <c r="I17" s="22">
        <v>116184438.56</v>
      </c>
      <c r="J17" s="22">
        <v>21638053.5</v>
      </c>
      <c r="K17" s="22">
        <v>115994288.36</v>
      </c>
      <c r="L17" s="22">
        <v>1828450.14</v>
      </c>
      <c r="M17" s="22">
        <v>2018600.34</v>
      </c>
      <c r="N17" s="22">
        <v>32796109.48</v>
      </c>
      <c r="O17" s="137"/>
    </row>
    <row r="18" spans="1:15" ht="12.75">
      <c r="A18" s="35" t="s">
        <v>1229</v>
      </c>
      <c r="B18" s="35" t="s">
        <v>1230</v>
      </c>
      <c r="C18" s="138">
        <v>2</v>
      </c>
      <c r="D18" s="22">
        <v>0</v>
      </c>
      <c r="E18" s="22">
        <v>0</v>
      </c>
      <c r="F18" s="22">
        <v>856964.66</v>
      </c>
      <c r="G18" s="22">
        <v>8671580.75</v>
      </c>
      <c r="H18" s="22">
        <v>778670.47</v>
      </c>
      <c r="I18" s="22">
        <v>8577233.48</v>
      </c>
      <c r="J18" s="22">
        <v>1632916.8</v>
      </c>
      <c r="K18" s="22">
        <v>8558801.84</v>
      </c>
      <c r="L18" s="22">
        <v>94347.27</v>
      </c>
      <c r="M18" s="22">
        <v>112778.91</v>
      </c>
      <c r="N18" s="22">
        <v>-8671580.75</v>
      </c>
      <c r="O18" s="137"/>
    </row>
    <row r="19" spans="1:15" ht="12.75">
      <c r="A19" s="35" t="s">
        <v>1231</v>
      </c>
      <c r="B19" s="35" t="s">
        <v>1232</v>
      </c>
      <c r="C19" s="138">
        <v>2</v>
      </c>
      <c r="D19" s="22">
        <v>0</v>
      </c>
      <c r="E19" s="22">
        <v>0</v>
      </c>
      <c r="F19" s="22">
        <v>3870845.08</v>
      </c>
      <c r="G19" s="22">
        <v>37608168.76</v>
      </c>
      <c r="H19" s="22">
        <v>4831986.7</v>
      </c>
      <c r="I19" s="22">
        <v>37038515.12</v>
      </c>
      <c r="J19" s="22">
        <v>6921649.06</v>
      </c>
      <c r="K19" s="22">
        <v>36925667.35</v>
      </c>
      <c r="L19" s="22">
        <v>569653.64</v>
      </c>
      <c r="M19" s="22">
        <v>682501.41</v>
      </c>
      <c r="N19" s="22">
        <v>-37608168.76</v>
      </c>
      <c r="O19" s="137"/>
    </row>
    <row r="20" spans="1:15" ht="12.75">
      <c r="A20" s="35" t="s">
        <v>1233</v>
      </c>
      <c r="B20" s="35" t="s">
        <v>1234</v>
      </c>
      <c r="C20" s="138">
        <v>2</v>
      </c>
      <c r="D20" s="22">
        <v>0</v>
      </c>
      <c r="E20" s="22">
        <v>0</v>
      </c>
      <c r="F20" s="22">
        <v>30496.48</v>
      </c>
      <c r="G20" s="22">
        <v>290844.6</v>
      </c>
      <c r="H20" s="22">
        <v>30496.48</v>
      </c>
      <c r="I20" s="22">
        <v>290844.6</v>
      </c>
      <c r="J20" s="22">
        <v>60048.25</v>
      </c>
      <c r="K20" s="22">
        <v>290264.24</v>
      </c>
      <c r="L20" s="22">
        <v>0</v>
      </c>
      <c r="M20" s="22">
        <v>580.36</v>
      </c>
      <c r="N20" s="22">
        <v>-290844.6</v>
      </c>
      <c r="O20" s="137"/>
    </row>
    <row r="21" spans="1:15" ht="12.75">
      <c r="A21" s="35" t="s">
        <v>1235</v>
      </c>
      <c r="B21" s="35" t="s">
        <v>1236</v>
      </c>
      <c r="C21" s="138">
        <v>2</v>
      </c>
      <c r="D21" s="22">
        <v>0</v>
      </c>
      <c r="E21" s="22">
        <v>0</v>
      </c>
      <c r="F21" s="22">
        <v>86206.98</v>
      </c>
      <c r="G21" s="22">
        <v>845125.52</v>
      </c>
      <c r="H21" s="22">
        <v>86206.98</v>
      </c>
      <c r="I21" s="22">
        <v>845229.29</v>
      </c>
      <c r="J21" s="22">
        <v>163557.73</v>
      </c>
      <c r="K21" s="22">
        <v>841590.81</v>
      </c>
      <c r="L21" s="22">
        <v>-103.77</v>
      </c>
      <c r="M21" s="22">
        <v>3534.71</v>
      </c>
      <c r="N21" s="22">
        <v>-845125.52</v>
      </c>
      <c r="O21" s="137"/>
    </row>
    <row r="22" spans="1:15" ht="12.75">
      <c r="A22" s="35" t="s">
        <v>1237</v>
      </c>
      <c r="B22" s="35" t="s">
        <v>1238</v>
      </c>
      <c r="C22" s="138">
        <v>2</v>
      </c>
      <c r="D22" s="22">
        <v>0</v>
      </c>
      <c r="E22" s="22">
        <v>0</v>
      </c>
      <c r="F22" s="22">
        <v>11425.26</v>
      </c>
      <c r="G22" s="22">
        <v>103563.06</v>
      </c>
      <c r="H22" s="22">
        <v>11425.26</v>
      </c>
      <c r="I22" s="22">
        <v>103563.06</v>
      </c>
      <c r="J22" s="22">
        <v>20281.24</v>
      </c>
      <c r="K22" s="22">
        <v>101679.39</v>
      </c>
      <c r="L22" s="22">
        <v>0</v>
      </c>
      <c r="M22" s="22">
        <v>1883.67</v>
      </c>
      <c r="N22" s="22">
        <v>-103563.06</v>
      </c>
      <c r="O22" s="137"/>
    </row>
    <row r="23" spans="1:15" ht="12.75">
      <c r="A23" s="35" t="s">
        <v>1239</v>
      </c>
      <c r="B23" s="35" t="s">
        <v>1240</v>
      </c>
      <c r="C23" s="138">
        <v>2</v>
      </c>
      <c r="D23" s="22">
        <v>0</v>
      </c>
      <c r="E23" s="22">
        <v>0</v>
      </c>
      <c r="F23" s="22">
        <v>182025.12</v>
      </c>
      <c r="G23" s="22">
        <v>1764226.37</v>
      </c>
      <c r="H23" s="22">
        <v>191984.19</v>
      </c>
      <c r="I23" s="22">
        <v>1753052.79</v>
      </c>
      <c r="J23" s="22">
        <v>348529.53</v>
      </c>
      <c r="K23" s="22">
        <v>1751597.26</v>
      </c>
      <c r="L23" s="22">
        <v>11173.58</v>
      </c>
      <c r="M23" s="22">
        <v>12629.11</v>
      </c>
      <c r="N23" s="22">
        <v>-1764226.37</v>
      </c>
      <c r="O23" s="137"/>
    </row>
    <row r="24" spans="1:15" ht="12.75">
      <c r="A24" s="35" t="s">
        <v>1241</v>
      </c>
      <c r="B24" s="35" t="s">
        <v>1242</v>
      </c>
      <c r="C24" s="138">
        <v>2</v>
      </c>
      <c r="D24" s="22">
        <v>0</v>
      </c>
      <c r="E24" s="22">
        <v>0</v>
      </c>
      <c r="F24" s="22">
        <v>296699.62</v>
      </c>
      <c r="G24" s="22">
        <v>3007949.6</v>
      </c>
      <c r="H24" s="22">
        <v>296699.62</v>
      </c>
      <c r="I24" s="22">
        <v>3007949.6</v>
      </c>
      <c r="J24" s="22">
        <v>572546.18</v>
      </c>
      <c r="K24" s="22">
        <v>3004970.04</v>
      </c>
      <c r="L24" s="22">
        <v>0</v>
      </c>
      <c r="M24" s="22">
        <v>2979.56</v>
      </c>
      <c r="N24" s="22">
        <v>-3007949.6</v>
      </c>
      <c r="O24" s="137"/>
    </row>
    <row r="25" spans="1:15" ht="12.75">
      <c r="A25" s="35" t="s">
        <v>1243</v>
      </c>
      <c r="B25" s="35" t="s">
        <v>1244</v>
      </c>
      <c r="C25" s="138">
        <v>2</v>
      </c>
      <c r="D25" s="22">
        <v>0</v>
      </c>
      <c r="E25" s="22">
        <v>0</v>
      </c>
      <c r="F25" s="22">
        <v>237365.96</v>
      </c>
      <c r="G25" s="22">
        <v>2365093.91</v>
      </c>
      <c r="H25" s="22">
        <v>237365.96</v>
      </c>
      <c r="I25" s="22">
        <v>2365093.91</v>
      </c>
      <c r="J25" s="22">
        <v>483089.57</v>
      </c>
      <c r="K25" s="22">
        <v>2361346.57</v>
      </c>
      <c r="L25" s="22">
        <v>0</v>
      </c>
      <c r="M25" s="22">
        <v>3747.34</v>
      </c>
      <c r="N25" s="22">
        <v>-2365093.91</v>
      </c>
      <c r="O25" s="137"/>
    </row>
    <row r="26" spans="1:15" ht="12.75">
      <c r="A26" s="35" t="s">
        <v>1245</v>
      </c>
      <c r="B26" s="35" t="s">
        <v>1246</v>
      </c>
      <c r="C26" s="138">
        <v>2</v>
      </c>
      <c r="D26" s="22">
        <v>0</v>
      </c>
      <c r="E26" s="22">
        <v>0</v>
      </c>
      <c r="F26" s="22">
        <v>886736.8</v>
      </c>
      <c r="G26" s="22">
        <v>8274620.04</v>
      </c>
      <c r="H26" s="22">
        <v>700426.35</v>
      </c>
      <c r="I26" s="22">
        <v>8024400.16</v>
      </c>
      <c r="J26" s="22">
        <v>1527971.51</v>
      </c>
      <c r="K26" s="22">
        <v>8015326.69</v>
      </c>
      <c r="L26" s="22">
        <v>250219.88</v>
      </c>
      <c r="M26" s="22">
        <v>259293.35</v>
      </c>
      <c r="N26" s="22">
        <v>-8274620.04</v>
      </c>
      <c r="O26" s="137"/>
    </row>
    <row r="27" spans="1:15" ht="12.75">
      <c r="A27" s="35" t="s">
        <v>1247</v>
      </c>
      <c r="B27" s="35" t="s">
        <v>1248</v>
      </c>
      <c r="C27" s="138">
        <v>2</v>
      </c>
      <c r="D27" s="22">
        <v>0</v>
      </c>
      <c r="E27" s="22">
        <v>0</v>
      </c>
      <c r="F27" s="22">
        <v>2872384.57</v>
      </c>
      <c r="G27" s="22">
        <v>27348370.82</v>
      </c>
      <c r="H27" s="22">
        <v>2753496.35</v>
      </c>
      <c r="I27" s="22">
        <v>26508775.29</v>
      </c>
      <c r="J27" s="22">
        <v>5071881.07</v>
      </c>
      <c r="K27" s="22">
        <v>26491914.06</v>
      </c>
      <c r="L27" s="22">
        <v>839595.53</v>
      </c>
      <c r="M27" s="22">
        <v>856456.76</v>
      </c>
      <c r="N27" s="22">
        <v>-27348370.82</v>
      </c>
      <c r="O27" s="137"/>
    </row>
    <row r="28" spans="1:15" ht="12.75">
      <c r="A28" s="35" t="s">
        <v>1249</v>
      </c>
      <c r="B28" s="35" t="s">
        <v>1250</v>
      </c>
      <c r="C28" s="138">
        <v>2</v>
      </c>
      <c r="D28" s="22">
        <v>0</v>
      </c>
      <c r="E28" s="22">
        <v>0</v>
      </c>
      <c r="F28" s="22">
        <v>5829.03</v>
      </c>
      <c r="G28" s="22">
        <v>287074.56</v>
      </c>
      <c r="H28" s="22">
        <v>5829.03</v>
      </c>
      <c r="I28" s="22">
        <v>287074.56</v>
      </c>
      <c r="J28" s="22">
        <v>10868.63</v>
      </c>
      <c r="K28" s="22">
        <v>287074.56</v>
      </c>
      <c r="L28" s="22">
        <v>0</v>
      </c>
      <c r="M28" s="22">
        <v>0</v>
      </c>
      <c r="N28" s="22">
        <v>-287074.56</v>
      </c>
      <c r="O28" s="137"/>
    </row>
    <row r="29" spans="1:15" ht="12.75">
      <c r="A29" s="35" t="s">
        <v>1251</v>
      </c>
      <c r="B29" s="35" t="s">
        <v>1252</v>
      </c>
      <c r="C29" s="138">
        <v>2</v>
      </c>
      <c r="D29" s="22">
        <v>0</v>
      </c>
      <c r="E29" s="22">
        <v>0</v>
      </c>
      <c r="F29" s="22">
        <v>2029</v>
      </c>
      <c r="G29" s="22">
        <v>168492.69</v>
      </c>
      <c r="H29" s="22">
        <v>2029</v>
      </c>
      <c r="I29" s="22">
        <v>168492.69</v>
      </c>
      <c r="J29" s="22">
        <v>3326.82</v>
      </c>
      <c r="K29" s="22">
        <v>167252.23</v>
      </c>
      <c r="L29" s="22">
        <v>0</v>
      </c>
      <c r="M29" s="22">
        <v>1240.46</v>
      </c>
      <c r="N29" s="22">
        <v>-168492.69</v>
      </c>
      <c r="O29" s="137"/>
    </row>
    <row r="30" spans="1:15" ht="12.75">
      <c r="A30" s="35" t="s">
        <v>1253</v>
      </c>
      <c r="B30" s="35" t="s">
        <v>1254</v>
      </c>
      <c r="C30" s="138">
        <v>2</v>
      </c>
      <c r="D30" s="22">
        <v>0</v>
      </c>
      <c r="E30" s="22">
        <v>0</v>
      </c>
      <c r="F30" s="22">
        <v>2311.67</v>
      </c>
      <c r="G30" s="22">
        <v>24200.94</v>
      </c>
      <c r="H30" s="22">
        <v>2311.67</v>
      </c>
      <c r="I30" s="22">
        <v>24200.94</v>
      </c>
      <c r="J30" s="22">
        <v>2311.67</v>
      </c>
      <c r="K30" s="22">
        <v>24200.94</v>
      </c>
      <c r="L30" s="22">
        <v>0</v>
      </c>
      <c r="M30" s="22">
        <v>0</v>
      </c>
      <c r="N30" s="22">
        <v>-24200.94</v>
      </c>
      <c r="O30" s="137"/>
    </row>
    <row r="31" spans="1:15" ht="12.75">
      <c r="A31" s="35" t="s">
        <v>1255</v>
      </c>
      <c r="B31" s="35" t="s">
        <v>1256</v>
      </c>
      <c r="C31" s="138">
        <v>2</v>
      </c>
      <c r="D31" s="22">
        <v>0</v>
      </c>
      <c r="E31" s="22">
        <v>0</v>
      </c>
      <c r="F31" s="22">
        <v>50382.8</v>
      </c>
      <c r="G31" s="22">
        <v>2591038.73</v>
      </c>
      <c r="H31" s="22">
        <v>50382.8</v>
      </c>
      <c r="I31" s="22">
        <v>2591038.73</v>
      </c>
      <c r="J31" s="22">
        <v>117913.97</v>
      </c>
      <c r="K31" s="22">
        <v>2587562.13</v>
      </c>
      <c r="L31" s="22">
        <v>0</v>
      </c>
      <c r="M31" s="22">
        <v>3476.6</v>
      </c>
      <c r="N31" s="22">
        <v>-2591038.73</v>
      </c>
      <c r="O31" s="137"/>
    </row>
    <row r="32" spans="1:15" ht="12.75">
      <c r="A32" s="35" t="s">
        <v>1257</v>
      </c>
      <c r="B32" s="35" t="s">
        <v>1258</v>
      </c>
      <c r="C32" s="138">
        <v>2</v>
      </c>
      <c r="D32" s="22">
        <v>0</v>
      </c>
      <c r="E32" s="22">
        <v>0</v>
      </c>
      <c r="F32" s="22">
        <v>0</v>
      </c>
      <c r="G32" s="22">
        <v>29419.65</v>
      </c>
      <c r="H32" s="22">
        <v>0</v>
      </c>
      <c r="I32" s="22">
        <v>29419.65</v>
      </c>
      <c r="J32" s="22">
        <v>0</v>
      </c>
      <c r="K32" s="22">
        <v>29419.65</v>
      </c>
      <c r="L32" s="22">
        <v>0</v>
      </c>
      <c r="M32" s="22">
        <v>0</v>
      </c>
      <c r="N32" s="22">
        <v>-29419.65</v>
      </c>
      <c r="O32" s="137"/>
    </row>
    <row r="33" spans="1:15" ht="12.75">
      <c r="A33" s="35" t="s">
        <v>1259</v>
      </c>
      <c r="B33" s="35" t="s">
        <v>1260</v>
      </c>
      <c r="C33" s="138">
        <v>2</v>
      </c>
      <c r="D33" s="22">
        <v>0</v>
      </c>
      <c r="E33" s="22">
        <v>0</v>
      </c>
      <c r="F33" s="22">
        <v>55899.09</v>
      </c>
      <c r="G33" s="22">
        <v>590002.99</v>
      </c>
      <c r="H33" s="22">
        <v>59318.72</v>
      </c>
      <c r="I33" s="22">
        <v>576794.87</v>
      </c>
      <c r="J33" s="22">
        <v>103781.23</v>
      </c>
      <c r="K33" s="22">
        <v>576794.87</v>
      </c>
      <c r="L33" s="22">
        <v>13208.12</v>
      </c>
      <c r="M33" s="22">
        <v>13208.12</v>
      </c>
      <c r="N33" s="22">
        <v>-590002.99</v>
      </c>
      <c r="O33" s="137"/>
    </row>
    <row r="34" spans="1:15" ht="12.75">
      <c r="A34" s="35" t="s">
        <v>1261</v>
      </c>
      <c r="B34" s="35" t="s">
        <v>1262</v>
      </c>
      <c r="C34" s="138">
        <v>2</v>
      </c>
      <c r="D34" s="22">
        <v>0</v>
      </c>
      <c r="E34" s="22">
        <v>0</v>
      </c>
      <c r="F34" s="22">
        <v>297372.33</v>
      </c>
      <c r="G34" s="22">
        <v>2668380.84</v>
      </c>
      <c r="H34" s="22">
        <v>297372.33</v>
      </c>
      <c r="I34" s="22">
        <v>2668380.84</v>
      </c>
      <c r="J34" s="22">
        <v>418601.58</v>
      </c>
      <c r="K34" s="22">
        <v>2668380.84</v>
      </c>
      <c r="L34" s="22">
        <v>0</v>
      </c>
      <c r="M34" s="22">
        <v>0</v>
      </c>
      <c r="N34" s="22">
        <v>-2668380.84</v>
      </c>
      <c r="O34" s="137"/>
    </row>
    <row r="35" spans="1:15" ht="12.75">
      <c r="A35" s="35" t="s">
        <v>1263</v>
      </c>
      <c r="B35" s="35" t="s">
        <v>1264</v>
      </c>
      <c r="C35" s="138">
        <v>2</v>
      </c>
      <c r="D35" s="22">
        <v>0</v>
      </c>
      <c r="E35" s="22">
        <v>0</v>
      </c>
      <c r="F35" s="22">
        <v>4051.85</v>
      </c>
      <c r="G35" s="22">
        <v>217705.9</v>
      </c>
      <c r="H35" s="22">
        <v>4051.85</v>
      </c>
      <c r="I35" s="22">
        <v>217705.9</v>
      </c>
      <c r="J35" s="22">
        <v>4051.85</v>
      </c>
      <c r="K35" s="22">
        <v>217705.9</v>
      </c>
      <c r="L35" s="22">
        <v>0</v>
      </c>
      <c r="M35" s="22">
        <v>0</v>
      </c>
      <c r="N35" s="22">
        <v>-217705.9</v>
      </c>
      <c r="O35" s="137"/>
    </row>
    <row r="36" spans="1:15" ht="12.75">
      <c r="A36" s="35" t="s">
        <v>1265</v>
      </c>
      <c r="B36" s="35" t="s">
        <v>1266</v>
      </c>
      <c r="C36" s="138">
        <v>2</v>
      </c>
      <c r="D36" s="22">
        <v>0</v>
      </c>
      <c r="E36" s="22">
        <v>0</v>
      </c>
      <c r="F36" s="22">
        <v>2138263.15</v>
      </c>
      <c r="G36" s="22">
        <v>21157028.97</v>
      </c>
      <c r="H36" s="22">
        <v>2383151</v>
      </c>
      <c r="I36" s="22">
        <v>21106673.08</v>
      </c>
      <c r="J36" s="22">
        <v>4174726.81</v>
      </c>
      <c r="K36" s="22">
        <v>21092738.99</v>
      </c>
      <c r="L36" s="22">
        <v>50355.89</v>
      </c>
      <c r="M36" s="22">
        <v>64289.98</v>
      </c>
      <c r="N36" s="22">
        <v>-21157028.97</v>
      </c>
      <c r="O36" s="137"/>
    </row>
    <row r="37" spans="1:15" ht="12.75">
      <c r="A37" s="35" t="s">
        <v>992</v>
      </c>
      <c r="B37" s="35" t="s">
        <v>997</v>
      </c>
      <c r="C37" s="138">
        <v>2</v>
      </c>
      <c r="D37" s="22">
        <v>13900555</v>
      </c>
      <c r="E37" s="22">
        <v>14868155</v>
      </c>
      <c r="F37" s="22">
        <v>974045.03</v>
      </c>
      <c r="G37" s="22">
        <v>10499267.99</v>
      </c>
      <c r="H37" s="22">
        <v>985536.11</v>
      </c>
      <c r="I37" s="22">
        <v>10497173.77</v>
      </c>
      <c r="J37" s="22">
        <v>1004405.54</v>
      </c>
      <c r="K37" s="22">
        <v>9533983.27</v>
      </c>
      <c r="L37" s="22">
        <v>2094.22</v>
      </c>
      <c r="M37" s="22">
        <v>965284.72</v>
      </c>
      <c r="N37" s="22">
        <v>4368887.01</v>
      </c>
      <c r="O37" s="137"/>
    </row>
    <row r="38" spans="1:15" ht="12.75">
      <c r="A38" s="35" t="s">
        <v>1267</v>
      </c>
      <c r="B38" s="35" t="s">
        <v>1268</v>
      </c>
      <c r="C38" s="138">
        <v>2</v>
      </c>
      <c r="D38" s="22">
        <v>0</v>
      </c>
      <c r="E38" s="22">
        <v>0</v>
      </c>
      <c r="F38" s="22">
        <v>153609.71</v>
      </c>
      <c r="G38" s="22">
        <v>1535568.89</v>
      </c>
      <c r="H38" s="22">
        <v>153609.71</v>
      </c>
      <c r="I38" s="22">
        <v>1535568.89</v>
      </c>
      <c r="J38" s="22">
        <v>155173.74</v>
      </c>
      <c r="K38" s="22">
        <v>1384406.41</v>
      </c>
      <c r="L38" s="22">
        <v>0</v>
      </c>
      <c r="M38" s="22">
        <v>151162.48</v>
      </c>
      <c r="N38" s="22">
        <v>-1535568.89</v>
      </c>
      <c r="O38" s="137"/>
    </row>
    <row r="39" spans="1:15" ht="12.75">
      <c r="A39" s="35" t="s">
        <v>1269</v>
      </c>
      <c r="B39" s="35" t="s">
        <v>1270</v>
      </c>
      <c r="C39" s="138">
        <v>2</v>
      </c>
      <c r="D39" s="22">
        <v>0</v>
      </c>
      <c r="E39" s="22">
        <v>0</v>
      </c>
      <c r="F39" s="22">
        <v>627518.4</v>
      </c>
      <c r="G39" s="22">
        <v>6371814.23</v>
      </c>
      <c r="H39" s="22">
        <v>628755.08</v>
      </c>
      <c r="I39" s="22">
        <v>6371814.23</v>
      </c>
      <c r="J39" s="22">
        <v>647316.32</v>
      </c>
      <c r="K39" s="22">
        <v>5746145.85</v>
      </c>
      <c r="L39" s="22">
        <v>0</v>
      </c>
      <c r="M39" s="22">
        <v>625668.38</v>
      </c>
      <c r="N39" s="22">
        <v>-6371814.23</v>
      </c>
      <c r="O39" s="137"/>
    </row>
    <row r="40" spans="1:15" ht="12.75">
      <c r="A40" s="35" t="s">
        <v>1271</v>
      </c>
      <c r="B40" s="35" t="s">
        <v>1272</v>
      </c>
      <c r="C40" s="138">
        <v>2</v>
      </c>
      <c r="D40" s="22">
        <v>0</v>
      </c>
      <c r="E40" s="22">
        <v>0</v>
      </c>
      <c r="F40" s="22">
        <v>192658.87</v>
      </c>
      <c r="G40" s="22">
        <v>1779941.16</v>
      </c>
      <c r="H40" s="22">
        <v>202913.27</v>
      </c>
      <c r="I40" s="22">
        <v>1779941.16</v>
      </c>
      <c r="J40" s="22">
        <v>201657.43</v>
      </c>
      <c r="K40" s="22">
        <v>1594139.16</v>
      </c>
      <c r="L40" s="22">
        <v>0</v>
      </c>
      <c r="M40" s="22">
        <v>185802</v>
      </c>
      <c r="N40" s="22">
        <v>-1779941.16</v>
      </c>
      <c r="O40" s="137"/>
    </row>
    <row r="41" spans="1:15" ht="12.75">
      <c r="A41" s="35" t="s">
        <v>1273</v>
      </c>
      <c r="B41" s="35" t="s">
        <v>1274</v>
      </c>
      <c r="C41" s="138">
        <v>2</v>
      </c>
      <c r="D41" s="22">
        <v>0</v>
      </c>
      <c r="E41" s="22">
        <v>0</v>
      </c>
      <c r="F41" s="22">
        <v>258.05</v>
      </c>
      <c r="G41" s="22">
        <v>379.16</v>
      </c>
      <c r="H41" s="22">
        <v>258.05</v>
      </c>
      <c r="I41" s="22">
        <v>379.16</v>
      </c>
      <c r="J41" s="22">
        <v>258.05</v>
      </c>
      <c r="K41" s="22">
        <v>379.16</v>
      </c>
      <c r="L41" s="22">
        <v>0</v>
      </c>
      <c r="M41" s="22">
        <v>0</v>
      </c>
      <c r="N41" s="22">
        <v>-379.16</v>
      </c>
      <c r="O41" s="137"/>
    </row>
    <row r="42" spans="1:15" ht="12.75">
      <c r="A42" s="35" t="s">
        <v>1275</v>
      </c>
      <c r="B42" s="35" t="s">
        <v>1276</v>
      </c>
      <c r="C42" s="138">
        <v>2</v>
      </c>
      <c r="D42" s="22">
        <v>0</v>
      </c>
      <c r="E42" s="22">
        <v>0</v>
      </c>
      <c r="F42" s="22">
        <v>0</v>
      </c>
      <c r="G42" s="22">
        <v>811564.55</v>
      </c>
      <c r="H42" s="22">
        <v>0</v>
      </c>
      <c r="I42" s="22">
        <v>809470.33</v>
      </c>
      <c r="J42" s="22">
        <v>0</v>
      </c>
      <c r="K42" s="22">
        <v>808912.69</v>
      </c>
      <c r="L42" s="22">
        <v>2094.22</v>
      </c>
      <c r="M42" s="22">
        <v>2651.86</v>
      </c>
      <c r="N42" s="22">
        <v>-811564.55</v>
      </c>
      <c r="O42" s="137"/>
    </row>
    <row r="43" spans="1:15" ht="12.75">
      <c r="A43" s="35" t="s">
        <v>998</v>
      </c>
      <c r="B43" s="35" t="s">
        <v>1001</v>
      </c>
      <c r="C43" s="138">
        <v>2</v>
      </c>
      <c r="D43" s="22">
        <v>5620338</v>
      </c>
      <c r="E43" s="22">
        <v>3817856.75</v>
      </c>
      <c r="F43" s="22">
        <v>243383.6</v>
      </c>
      <c r="G43" s="22">
        <v>1936459.24</v>
      </c>
      <c r="H43" s="22">
        <v>229218.51</v>
      </c>
      <c r="I43" s="22">
        <v>1917725.28</v>
      </c>
      <c r="J43" s="22">
        <v>418395.42</v>
      </c>
      <c r="K43" s="22">
        <v>1781183.64</v>
      </c>
      <c r="L43" s="22">
        <v>18733.96</v>
      </c>
      <c r="M43" s="22">
        <v>155275.6</v>
      </c>
      <c r="N43" s="22">
        <v>1881397.51</v>
      </c>
      <c r="O43" s="137"/>
    </row>
    <row r="44" spans="1:15" ht="12.75">
      <c r="A44" s="35" t="s">
        <v>1277</v>
      </c>
      <c r="B44" s="35" t="s">
        <v>1278</v>
      </c>
      <c r="C44" s="138">
        <v>2</v>
      </c>
      <c r="D44" s="22">
        <v>0</v>
      </c>
      <c r="E44" s="22">
        <v>0</v>
      </c>
      <c r="F44" s="22">
        <v>0</v>
      </c>
      <c r="G44" s="22">
        <v>192304.5</v>
      </c>
      <c r="H44" s="22">
        <v>0</v>
      </c>
      <c r="I44" s="22">
        <v>192304.5</v>
      </c>
      <c r="J44" s="22">
        <v>0</v>
      </c>
      <c r="K44" s="22">
        <v>188127.25</v>
      </c>
      <c r="L44" s="22">
        <v>0</v>
      </c>
      <c r="M44" s="22">
        <v>4177.25</v>
      </c>
      <c r="N44" s="22">
        <v>-192304.5</v>
      </c>
      <c r="O44" s="137"/>
    </row>
    <row r="45" spans="1:15" ht="12.75">
      <c r="A45" s="35" t="s">
        <v>1279</v>
      </c>
      <c r="B45" s="35" t="s">
        <v>1280</v>
      </c>
      <c r="C45" s="138">
        <v>2</v>
      </c>
      <c r="D45" s="22">
        <v>0</v>
      </c>
      <c r="E45" s="22">
        <v>0</v>
      </c>
      <c r="F45" s="22">
        <v>240692.27</v>
      </c>
      <c r="G45" s="22">
        <v>1656873.13</v>
      </c>
      <c r="H45" s="22">
        <v>226527.18</v>
      </c>
      <c r="I45" s="22">
        <v>1638139.17</v>
      </c>
      <c r="J45" s="22">
        <v>402407.76</v>
      </c>
      <c r="K45" s="22">
        <v>1512018.18</v>
      </c>
      <c r="L45" s="22">
        <v>18733.96</v>
      </c>
      <c r="M45" s="22">
        <v>144854.95</v>
      </c>
      <c r="N45" s="22">
        <v>-1656873.13</v>
      </c>
      <c r="O45" s="137"/>
    </row>
    <row r="46" spans="1:15" ht="12.75">
      <c r="A46" s="35" t="s">
        <v>1281</v>
      </c>
      <c r="B46" s="35" t="s">
        <v>1282</v>
      </c>
      <c r="C46" s="138">
        <v>2</v>
      </c>
      <c r="D46" s="22">
        <v>0</v>
      </c>
      <c r="E46" s="22">
        <v>0</v>
      </c>
      <c r="F46" s="22">
        <v>2691.33</v>
      </c>
      <c r="G46" s="22">
        <v>87281.61</v>
      </c>
      <c r="H46" s="22">
        <v>2691.33</v>
      </c>
      <c r="I46" s="22">
        <v>87281.61</v>
      </c>
      <c r="J46" s="22">
        <v>15987.66</v>
      </c>
      <c r="K46" s="22">
        <v>81038.21</v>
      </c>
      <c r="L46" s="22">
        <v>0</v>
      </c>
      <c r="M46" s="22">
        <v>6243.4</v>
      </c>
      <c r="N46" s="22">
        <v>-87281.61</v>
      </c>
      <c r="O46" s="137"/>
    </row>
    <row r="47" spans="1:15" ht="12.75">
      <c r="A47" s="35" t="s">
        <v>1002</v>
      </c>
      <c r="B47" s="35" t="s">
        <v>1283</v>
      </c>
      <c r="C47" s="138">
        <v>2</v>
      </c>
      <c r="D47" s="22">
        <v>3800</v>
      </c>
      <c r="E47" s="22">
        <v>37800</v>
      </c>
      <c r="F47" s="22">
        <v>0</v>
      </c>
      <c r="G47" s="22">
        <v>27132.44</v>
      </c>
      <c r="H47" s="22">
        <v>0</v>
      </c>
      <c r="I47" s="22">
        <v>27132.44</v>
      </c>
      <c r="J47" s="22">
        <v>0</v>
      </c>
      <c r="K47" s="22">
        <v>27132.44</v>
      </c>
      <c r="L47" s="22">
        <v>0</v>
      </c>
      <c r="M47" s="22">
        <v>0</v>
      </c>
      <c r="N47" s="22">
        <v>10667.56</v>
      </c>
      <c r="O47" s="137"/>
    </row>
    <row r="48" spans="1:15" ht="12.75">
      <c r="A48" s="35" t="s">
        <v>1284</v>
      </c>
      <c r="B48" s="35" t="s">
        <v>1285</v>
      </c>
      <c r="C48" s="138">
        <v>2</v>
      </c>
      <c r="D48" s="22">
        <v>0</v>
      </c>
      <c r="E48" s="22">
        <v>0</v>
      </c>
      <c r="F48" s="22">
        <v>0</v>
      </c>
      <c r="G48" s="22">
        <v>27132.44</v>
      </c>
      <c r="H48" s="22">
        <v>0</v>
      </c>
      <c r="I48" s="22">
        <v>27132.44</v>
      </c>
      <c r="J48" s="22">
        <v>0</v>
      </c>
      <c r="K48" s="22">
        <v>27132.44</v>
      </c>
      <c r="L48" s="22">
        <v>0</v>
      </c>
      <c r="M48" s="22">
        <v>0</v>
      </c>
      <c r="N48" s="22">
        <v>-27132.44</v>
      </c>
      <c r="O48" s="137"/>
    </row>
    <row r="49" spans="1:15" ht="12.75">
      <c r="A49" s="35" t="s">
        <v>1006</v>
      </c>
      <c r="B49" s="35" t="s">
        <v>1009</v>
      </c>
      <c r="C49" s="138">
        <v>2</v>
      </c>
      <c r="D49" s="22">
        <v>18431492</v>
      </c>
      <c r="E49" s="22">
        <v>16430352</v>
      </c>
      <c r="F49" s="22">
        <v>912735</v>
      </c>
      <c r="G49" s="22">
        <v>8808902.09</v>
      </c>
      <c r="H49" s="22">
        <v>912735</v>
      </c>
      <c r="I49" s="22">
        <v>8808902.09</v>
      </c>
      <c r="J49" s="22">
        <v>912735</v>
      </c>
      <c r="K49" s="22">
        <v>8808902.09</v>
      </c>
      <c r="L49" s="22">
        <v>0</v>
      </c>
      <c r="M49" s="22">
        <v>0</v>
      </c>
      <c r="N49" s="22">
        <v>7621449.91</v>
      </c>
      <c r="O49" s="137"/>
    </row>
    <row r="50" spans="1:15" ht="12.75">
      <c r="A50" s="35" t="s">
        <v>1010</v>
      </c>
      <c r="B50" s="35" t="s">
        <v>380</v>
      </c>
      <c r="C50" s="138">
        <v>2</v>
      </c>
      <c r="D50" s="22">
        <v>500</v>
      </c>
      <c r="E50" s="22">
        <v>500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500</v>
      </c>
      <c r="O50" s="137"/>
    </row>
    <row r="51" spans="1:15" ht="12.75">
      <c r="A51" s="35" t="s">
        <v>1014</v>
      </c>
      <c r="B51" s="35" t="s">
        <v>1013</v>
      </c>
      <c r="C51" s="138">
        <v>2</v>
      </c>
      <c r="D51" s="22">
        <v>20000</v>
      </c>
      <c r="E51" s="22">
        <v>10000</v>
      </c>
      <c r="F51" s="22">
        <v>0</v>
      </c>
      <c r="G51" s="22">
        <v>744.89</v>
      </c>
      <c r="H51" s="22">
        <v>0</v>
      </c>
      <c r="I51" s="22">
        <v>744.89</v>
      </c>
      <c r="J51" s="22">
        <v>0</v>
      </c>
      <c r="K51" s="22">
        <v>744.89</v>
      </c>
      <c r="L51" s="22">
        <v>0</v>
      </c>
      <c r="M51" s="22">
        <v>0</v>
      </c>
      <c r="N51" s="22">
        <v>9255.11</v>
      </c>
      <c r="O51" s="137"/>
    </row>
    <row r="52" spans="1:15" ht="12.75">
      <c r="A52" s="35" t="s">
        <v>1286</v>
      </c>
      <c r="B52" s="35" t="s">
        <v>1287</v>
      </c>
      <c r="C52" s="138">
        <v>2</v>
      </c>
      <c r="D52" s="22">
        <v>0</v>
      </c>
      <c r="E52" s="22">
        <v>0</v>
      </c>
      <c r="F52" s="22">
        <v>0</v>
      </c>
      <c r="G52" s="22">
        <v>744.89</v>
      </c>
      <c r="H52" s="22">
        <v>0</v>
      </c>
      <c r="I52" s="22">
        <v>744.89</v>
      </c>
      <c r="J52" s="22">
        <v>0</v>
      </c>
      <c r="K52" s="22">
        <v>744.89</v>
      </c>
      <c r="L52" s="22">
        <v>0</v>
      </c>
      <c r="M52" s="22">
        <v>0</v>
      </c>
      <c r="N52" s="22">
        <v>-744.89</v>
      </c>
      <c r="O52" s="137"/>
    </row>
    <row r="53" spans="1:15" ht="12.75">
      <c r="A53" s="35" t="s">
        <v>1020</v>
      </c>
      <c r="B53" s="35" t="s">
        <v>1028</v>
      </c>
      <c r="C53" s="138">
        <v>2</v>
      </c>
      <c r="D53" s="22">
        <v>160000</v>
      </c>
      <c r="E53" s="22">
        <v>150000</v>
      </c>
      <c r="F53" s="22">
        <v>0</v>
      </c>
      <c r="G53" s="22">
        <v>55314.18</v>
      </c>
      <c r="H53" s="22">
        <v>26124.1</v>
      </c>
      <c r="I53" s="22">
        <v>31438.28</v>
      </c>
      <c r="J53" s="22">
        <v>26124.1</v>
      </c>
      <c r="K53" s="22">
        <v>31438.28</v>
      </c>
      <c r="L53" s="22">
        <v>23875.9</v>
      </c>
      <c r="M53" s="22">
        <v>23875.9</v>
      </c>
      <c r="N53" s="22">
        <v>94685.82</v>
      </c>
      <c r="O53" s="137"/>
    </row>
    <row r="54" spans="1:15" ht="12.75">
      <c r="A54" s="35" t="s">
        <v>1288</v>
      </c>
      <c r="B54" s="35" t="s">
        <v>1289</v>
      </c>
      <c r="C54" s="138">
        <v>2</v>
      </c>
      <c r="D54" s="22">
        <v>0</v>
      </c>
      <c r="E54" s="22">
        <v>0</v>
      </c>
      <c r="F54" s="22">
        <v>0</v>
      </c>
      <c r="G54" s="22">
        <v>55314.18</v>
      </c>
      <c r="H54" s="22">
        <v>26124.1</v>
      </c>
      <c r="I54" s="22">
        <v>31438.28</v>
      </c>
      <c r="J54" s="22">
        <v>26124.1</v>
      </c>
      <c r="K54" s="22">
        <v>31438.28</v>
      </c>
      <c r="L54" s="22">
        <v>23875.9</v>
      </c>
      <c r="M54" s="22">
        <v>23875.9</v>
      </c>
      <c r="N54" s="22">
        <v>-55314.18</v>
      </c>
      <c r="O54" s="137"/>
    </row>
    <row r="55" spans="1:15" ht="12.75">
      <c r="A55" s="35" t="s">
        <v>1025</v>
      </c>
      <c r="B55" s="35" t="s">
        <v>1290</v>
      </c>
      <c r="C55" s="138">
        <v>2</v>
      </c>
      <c r="D55" s="22">
        <v>23643207</v>
      </c>
      <c r="E55" s="22">
        <v>26208207</v>
      </c>
      <c r="F55" s="22">
        <v>2062447.46</v>
      </c>
      <c r="G55" s="22">
        <v>19796059.47</v>
      </c>
      <c r="H55" s="22">
        <v>2532266.54</v>
      </c>
      <c r="I55" s="22">
        <v>19796059.37</v>
      </c>
      <c r="J55" s="22">
        <v>3656206.24</v>
      </c>
      <c r="K55" s="22">
        <v>19311097.65</v>
      </c>
      <c r="L55" s="22">
        <v>0.1</v>
      </c>
      <c r="M55" s="22">
        <v>484961.82</v>
      </c>
      <c r="N55" s="22">
        <v>6412147.53</v>
      </c>
      <c r="O55" s="137"/>
    </row>
    <row r="56" spans="1:15" ht="12.75">
      <c r="A56" s="35" t="s">
        <v>976</v>
      </c>
      <c r="B56" s="35" t="s">
        <v>997</v>
      </c>
      <c r="C56" s="138">
        <v>2</v>
      </c>
      <c r="D56" s="22">
        <v>23643207</v>
      </c>
      <c r="E56" s="22">
        <v>26208207</v>
      </c>
      <c r="F56" s="22">
        <v>2062447.46</v>
      </c>
      <c r="G56" s="22">
        <v>19796059.47</v>
      </c>
      <c r="H56" s="22">
        <v>2532266.54</v>
      </c>
      <c r="I56" s="22">
        <v>19796059.37</v>
      </c>
      <c r="J56" s="22">
        <v>3656206.24</v>
      </c>
      <c r="K56" s="22">
        <v>19311097.65</v>
      </c>
      <c r="L56" s="22">
        <v>0.1</v>
      </c>
      <c r="M56" s="22">
        <v>484961.82</v>
      </c>
      <c r="N56" s="22">
        <v>6412147.53</v>
      </c>
      <c r="O56" s="137"/>
    </row>
    <row r="57" spans="1:15" ht="12.75">
      <c r="A57" s="35" t="s">
        <v>1291</v>
      </c>
      <c r="B57" s="35" t="s">
        <v>1292</v>
      </c>
      <c r="C57" s="138">
        <v>2</v>
      </c>
      <c r="D57" s="22">
        <v>0</v>
      </c>
      <c r="E57" s="22">
        <v>0</v>
      </c>
      <c r="F57" s="22">
        <v>1806413.04</v>
      </c>
      <c r="G57" s="22">
        <v>17463850.44</v>
      </c>
      <c r="H57" s="22">
        <v>2231703.56</v>
      </c>
      <c r="I57" s="22">
        <v>17463850.34</v>
      </c>
      <c r="J57" s="22">
        <v>3411094.77</v>
      </c>
      <c r="K57" s="22">
        <v>17232009.31</v>
      </c>
      <c r="L57" s="22">
        <v>0.1</v>
      </c>
      <c r="M57" s="22">
        <v>231841.13</v>
      </c>
      <c r="N57" s="22">
        <v>-17463850.44</v>
      </c>
      <c r="O57" s="137"/>
    </row>
    <row r="58" spans="1:15" ht="12.75">
      <c r="A58" s="35" t="s">
        <v>1293</v>
      </c>
      <c r="B58" s="35" t="s">
        <v>1294</v>
      </c>
      <c r="C58" s="138">
        <v>2</v>
      </c>
      <c r="D58" s="22">
        <v>0</v>
      </c>
      <c r="E58" s="22">
        <v>0</v>
      </c>
      <c r="F58" s="22">
        <v>18219.6</v>
      </c>
      <c r="G58" s="22">
        <v>132256.14</v>
      </c>
      <c r="H58" s="22">
        <v>18219.6</v>
      </c>
      <c r="I58" s="22">
        <v>132256.14</v>
      </c>
      <c r="J58" s="22">
        <v>17033.12</v>
      </c>
      <c r="K58" s="22">
        <v>114036.54</v>
      </c>
      <c r="L58" s="22">
        <v>0</v>
      </c>
      <c r="M58" s="22">
        <v>18219.6</v>
      </c>
      <c r="N58" s="22">
        <v>-132256.14</v>
      </c>
      <c r="O58" s="137"/>
    </row>
    <row r="59" spans="1:15" ht="12.75">
      <c r="A59" s="35" t="s">
        <v>1295</v>
      </c>
      <c r="B59" s="35" t="s">
        <v>1296</v>
      </c>
      <c r="C59" s="138">
        <v>2</v>
      </c>
      <c r="D59" s="22">
        <v>0</v>
      </c>
      <c r="E59" s="22">
        <v>0</v>
      </c>
      <c r="F59" s="22">
        <v>179559.61</v>
      </c>
      <c r="G59" s="22">
        <v>1729294.8</v>
      </c>
      <c r="H59" s="22">
        <v>179559.61</v>
      </c>
      <c r="I59" s="22">
        <v>1729294.8</v>
      </c>
      <c r="J59" s="22">
        <v>182101.39</v>
      </c>
      <c r="K59" s="22">
        <v>1551741.36</v>
      </c>
      <c r="L59" s="22">
        <v>0</v>
      </c>
      <c r="M59" s="22">
        <v>177553.44</v>
      </c>
      <c r="N59" s="22">
        <v>-1729294.8</v>
      </c>
      <c r="O59" s="137"/>
    </row>
    <row r="60" spans="1:15" ht="12.75">
      <c r="A60" s="35" t="s">
        <v>1297</v>
      </c>
      <c r="B60" s="35" t="s">
        <v>1298</v>
      </c>
      <c r="C60" s="138">
        <v>2</v>
      </c>
      <c r="D60" s="22">
        <v>0</v>
      </c>
      <c r="E60" s="22">
        <v>0</v>
      </c>
      <c r="F60" s="22">
        <v>58255.21</v>
      </c>
      <c r="G60" s="22">
        <v>470658.09</v>
      </c>
      <c r="H60" s="22">
        <v>102783.77</v>
      </c>
      <c r="I60" s="22">
        <v>470658.09</v>
      </c>
      <c r="J60" s="22">
        <v>45976.96</v>
      </c>
      <c r="K60" s="22">
        <v>413310.44</v>
      </c>
      <c r="L60" s="22">
        <v>0</v>
      </c>
      <c r="M60" s="22">
        <v>57347.65</v>
      </c>
      <c r="N60" s="22">
        <v>-470658.09</v>
      </c>
      <c r="O60" s="137"/>
    </row>
    <row r="61" spans="1:15" ht="12.75">
      <c r="A61" s="35" t="s">
        <v>1031</v>
      </c>
      <c r="B61" s="35" t="s">
        <v>1030</v>
      </c>
      <c r="C61" s="138">
        <v>2</v>
      </c>
      <c r="D61" s="22">
        <v>7000000</v>
      </c>
      <c r="E61" s="22">
        <v>5837550</v>
      </c>
      <c r="F61" s="22">
        <v>153020.09</v>
      </c>
      <c r="G61" s="22">
        <v>1907789.19</v>
      </c>
      <c r="H61" s="22">
        <v>153020.09</v>
      </c>
      <c r="I61" s="22">
        <v>1907789.19</v>
      </c>
      <c r="J61" s="22">
        <v>190398.01</v>
      </c>
      <c r="K61" s="22">
        <v>1907789.19</v>
      </c>
      <c r="L61" s="22">
        <v>0</v>
      </c>
      <c r="M61" s="22">
        <v>0</v>
      </c>
      <c r="N61" s="22">
        <v>3929760.81</v>
      </c>
      <c r="O61" s="137"/>
    </row>
    <row r="62" spans="1:15" ht="12.75">
      <c r="A62" s="35" t="s">
        <v>1035</v>
      </c>
      <c r="B62" s="35" t="s">
        <v>961</v>
      </c>
      <c r="C62" s="138">
        <v>2</v>
      </c>
      <c r="D62" s="22">
        <v>7000000</v>
      </c>
      <c r="E62" s="22">
        <v>5837550</v>
      </c>
      <c r="F62" s="22">
        <v>153020.09</v>
      </c>
      <c r="G62" s="22">
        <v>1907789.19</v>
      </c>
      <c r="H62" s="22">
        <v>153020.09</v>
      </c>
      <c r="I62" s="22">
        <v>1907789.19</v>
      </c>
      <c r="J62" s="22">
        <v>190398.01</v>
      </c>
      <c r="K62" s="22">
        <v>1907789.19</v>
      </c>
      <c r="L62" s="22">
        <v>0</v>
      </c>
      <c r="M62" s="22">
        <v>0</v>
      </c>
      <c r="N62" s="22">
        <v>3929760.81</v>
      </c>
      <c r="O62" s="137"/>
    </row>
    <row r="63" spans="1:15" ht="12.75">
      <c r="A63" s="35" t="s">
        <v>1027</v>
      </c>
      <c r="B63" s="35" t="s">
        <v>1039</v>
      </c>
      <c r="C63" s="138">
        <v>2</v>
      </c>
      <c r="D63" s="22">
        <v>7000000</v>
      </c>
      <c r="E63" s="22">
        <v>5837550</v>
      </c>
      <c r="F63" s="22">
        <v>153020.09</v>
      </c>
      <c r="G63" s="22">
        <v>1907789.19</v>
      </c>
      <c r="H63" s="22">
        <v>153020.09</v>
      </c>
      <c r="I63" s="22">
        <v>1907789.19</v>
      </c>
      <c r="J63" s="22">
        <v>190398.01</v>
      </c>
      <c r="K63" s="22">
        <v>1907789.19</v>
      </c>
      <c r="L63" s="22">
        <v>0</v>
      </c>
      <c r="M63" s="22">
        <v>0</v>
      </c>
      <c r="N63" s="22">
        <v>3929760.81</v>
      </c>
      <c r="O63" s="137"/>
    </row>
    <row r="64" spans="1:15" ht="12.75">
      <c r="A64" s="35" t="s">
        <v>1299</v>
      </c>
      <c r="B64" s="35" t="s">
        <v>1300</v>
      </c>
      <c r="C64" s="138">
        <v>2</v>
      </c>
      <c r="D64" s="22">
        <v>0</v>
      </c>
      <c r="E64" s="22">
        <v>0</v>
      </c>
      <c r="F64" s="22">
        <v>39272.28</v>
      </c>
      <c r="G64" s="22">
        <v>534697.09</v>
      </c>
      <c r="H64" s="22">
        <v>39272.28</v>
      </c>
      <c r="I64" s="22">
        <v>534697.09</v>
      </c>
      <c r="J64" s="22">
        <v>76650.2</v>
      </c>
      <c r="K64" s="22">
        <v>534697.09</v>
      </c>
      <c r="L64" s="22">
        <v>0</v>
      </c>
      <c r="M64" s="22">
        <v>0</v>
      </c>
      <c r="N64" s="22">
        <v>-534697.09</v>
      </c>
      <c r="O64" s="137"/>
    </row>
    <row r="65" spans="1:15" ht="12.75">
      <c r="A65" s="35" t="s">
        <v>1301</v>
      </c>
      <c r="B65" s="35" t="s">
        <v>1302</v>
      </c>
      <c r="C65" s="138">
        <v>2</v>
      </c>
      <c r="D65" s="22">
        <v>0</v>
      </c>
      <c r="E65" s="22">
        <v>0</v>
      </c>
      <c r="F65" s="22">
        <v>0</v>
      </c>
      <c r="G65" s="22">
        <v>255639.74</v>
      </c>
      <c r="H65" s="22">
        <v>0</v>
      </c>
      <c r="I65" s="22">
        <v>255639.74</v>
      </c>
      <c r="J65" s="22">
        <v>0</v>
      </c>
      <c r="K65" s="22">
        <v>255639.74</v>
      </c>
      <c r="L65" s="22">
        <v>0</v>
      </c>
      <c r="M65" s="22">
        <v>0</v>
      </c>
      <c r="N65" s="22">
        <v>-255639.74</v>
      </c>
      <c r="O65" s="137"/>
    </row>
    <row r="66" spans="1:15" ht="12.75">
      <c r="A66" s="35" t="s">
        <v>1303</v>
      </c>
      <c r="B66" s="35" t="s">
        <v>1304</v>
      </c>
      <c r="C66" s="138">
        <v>2</v>
      </c>
      <c r="D66" s="22">
        <v>0</v>
      </c>
      <c r="E66" s="22">
        <v>0</v>
      </c>
      <c r="F66" s="22">
        <v>33175.04</v>
      </c>
      <c r="G66" s="22">
        <v>339019.33</v>
      </c>
      <c r="H66" s="22">
        <v>33175.04</v>
      </c>
      <c r="I66" s="22">
        <v>339019.33</v>
      </c>
      <c r="J66" s="22">
        <v>33175.04</v>
      </c>
      <c r="K66" s="22">
        <v>339019.33</v>
      </c>
      <c r="L66" s="22">
        <v>0</v>
      </c>
      <c r="M66" s="22">
        <v>0</v>
      </c>
      <c r="N66" s="22">
        <v>-339019.33</v>
      </c>
      <c r="O66" s="137"/>
    </row>
    <row r="67" spans="1:15" ht="12.75">
      <c r="A67" s="35" t="s">
        <v>1305</v>
      </c>
      <c r="B67" s="35" t="s">
        <v>1306</v>
      </c>
      <c r="C67" s="138">
        <v>2</v>
      </c>
      <c r="D67" s="22">
        <v>0</v>
      </c>
      <c r="E67" s="22">
        <v>0</v>
      </c>
      <c r="F67" s="22">
        <v>74487.92</v>
      </c>
      <c r="G67" s="22">
        <v>720130.49</v>
      </c>
      <c r="H67" s="22">
        <v>74487.92</v>
      </c>
      <c r="I67" s="22">
        <v>720130.49</v>
      </c>
      <c r="J67" s="22">
        <v>74487.92</v>
      </c>
      <c r="K67" s="22">
        <v>720130.49</v>
      </c>
      <c r="L67" s="22">
        <v>0</v>
      </c>
      <c r="M67" s="22">
        <v>0</v>
      </c>
      <c r="N67" s="22">
        <v>-720130.49</v>
      </c>
      <c r="O67" s="137"/>
    </row>
    <row r="68" spans="1:15" ht="12.75">
      <c r="A68" s="35" t="s">
        <v>1307</v>
      </c>
      <c r="B68" s="35" t="s">
        <v>1308</v>
      </c>
      <c r="C68" s="138">
        <v>2</v>
      </c>
      <c r="D68" s="22">
        <v>0</v>
      </c>
      <c r="E68" s="22">
        <v>0</v>
      </c>
      <c r="F68" s="22">
        <v>6084.85</v>
      </c>
      <c r="G68" s="22">
        <v>58180.26</v>
      </c>
      <c r="H68" s="22">
        <v>6084.85</v>
      </c>
      <c r="I68" s="22">
        <v>58180.26</v>
      </c>
      <c r="J68" s="22">
        <v>6084.85</v>
      </c>
      <c r="K68" s="22">
        <v>58180.26</v>
      </c>
      <c r="L68" s="22">
        <v>0</v>
      </c>
      <c r="M68" s="22">
        <v>0</v>
      </c>
      <c r="N68" s="22">
        <v>-58180.26</v>
      </c>
      <c r="O68" s="137"/>
    </row>
    <row r="69" spans="1:15" ht="12.75">
      <c r="A69" s="35" t="s">
        <v>1309</v>
      </c>
      <c r="B69" s="35" t="s">
        <v>1310</v>
      </c>
      <c r="C69" s="138">
        <v>2</v>
      </c>
      <c r="D69" s="22">
        <v>0</v>
      </c>
      <c r="E69" s="22">
        <v>0</v>
      </c>
      <c r="F69" s="22">
        <v>0</v>
      </c>
      <c r="G69" s="22">
        <v>122.28</v>
      </c>
      <c r="H69" s="22">
        <v>0</v>
      </c>
      <c r="I69" s="22">
        <v>122.28</v>
      </c>
      <c r="J69" s="22">
        <v>0</v>
      </c>
      <c r="K69" s="22">
        <v>122.28</v>
      </c>
      <c r="L69" s="22">
        <v>0</v>
      </c>
      <c r="M69" s="22">
        <v>0</v>
      </c>
      <c r="N69" s="22">
        <v>-122.28</v>
      </c>
      <c r="O69" s="137"/>
    </row>
    <row r="70" spans="1:15" ht="12.75">
      <c r="A70" s="35" t="s">
        <v>1044</v>
      </c>
      <c r="B70" s="35" t="s">
        <v>1043</v>
      </c>
      <c r="C70" s="138">
        <v>2</v>
      </c>
      <c r="D70" s="22">
        <v>175882455.25</v>
      </c>
      <c r="E70" s="22">
        <v>223723470.67</v>
      </c>
      <c r="F70" s="22">
        <v>16358871.14</v>
      </c>
      <c r="G70" s="22">
        <v>163870751.19</v>
      </c>
      <c r="H70" s="22">
        <v>16187882.92</v>
      </c>
      <c r="I70" s="22">
        <v>137625150.9</v>
      </c>
      <c r="J70" s="22">
        <v>16064145.32</v>
      </c>
      <c r="K70" s="22">
        <v>135926683.44</v>
      </c>
      <c r="L70" s="22">
        <v>26245600.29</v>
      </c>
      <c r="M70" s="22">
        <v>27944067.75</v>
      </c>
      <c r="N70" s="22">
        <v>59852719.48</v>
      </c>
      <c r="O70" s="137"/>
    </row>
    <row r="71" spans="1:15" ht="12.75">
      <c r="A71" s="35" t="s">
        <v>1049</v>
      </c>
      <c r="B71" s="35" t="s">
        <v>1311</v>
      </c>
      <c r="C71" s="138">
        <v>2</v>
      </c>
      <c r="D71" s="22">
        <v>7279690</v>
      </c>
      <c r="E71" s="22">
        <v>7564390</v>
      </c>
      <c r="F71" s="22">
        <v>31920</v>
      </c>
      <c r="G71" s="22">
        <v>5766966.33</v>
      </c>
      <c r="H71" s="22">
        <v>423193.45</v>
      </c>
      <c r="I71" s="22">
        <v>4525017.34</v>
      </c>
      <c r="J71" s="22">
        <v>423545.6</v>
      </c>
      <c r="K71" s="22">
        <v>4505017.34</v>
      </c>
      <c r="L71" s="22">
        <v>1241948.99</v>
      </c>
      <c r="M71" s="22">
        <v>1261948.99</v>
      </c>
      <c r="N71" s="22">
        <v>1797423.67</v>
      </c>
      <c r="O71" s="137"/>
    </row>
    <row r="72" spans="1:15" ht="12.75">
      <c r="A72" s="35" t="s">
        <v>1036</v>
      </c>
      <c r="B72" s="35" t="s">
        <v>1053</v>
      </c>
      <c r="C72" s="138">
        <v>2</v>
      </c>
      <c r="D72" s="22">
        <v>322600</v>
      </c>
      <c r="E72" s="22">
        <v>292600</v>
      </c>
      <c r="F72" s="22">
        <v>0</v>
      </c>
      <c r="G72" s="22">
        <v>281600</v>
      </c>
      <c r="H72" s="22">
        <v>23600</v>
      </c>
      <c r="I72" s="22">
        <v>216200</v>
      </c>
      <c r="J72" s="22">
        <v>3600</v>
      </c>
      <c r="K72" s="22">
        <v>196200</v>
      </c>
      <c r="L72" s="22">
        <v>65400</v>
      </c>
      <c r="M72" s="22">
        <v>85400</v>
      </c>
      <c r="N72" s="22">
        <v>11000</v>
      </c>
      <c r="O72" s="137"/>
    </row>
    <row r="73" spans="1:15" ht="12.75">
      <c r="A73" s="35" t="s">
        <v>1312</v>
      </c>
      <c r="B73" s="35" t="s">
        <v>1313</v>
      </c>
      <c r="C73" s="138">
        <v>2</v>
      </c>
      <c r="D73" s="22">
        <v>0</v>
      </c>
      <c r="E73" s="22">
        <v>0</v>
      </c>
      <c r="F73" s="22">
        <v>0</v>
      </c>
      <c r="G73" s="22">
        <v>161600</v>
      </c>
      <c r="H73" s="22">
        <v>3600</v>
      </c>
      <c r="I73" s="22">
        <v>156200</v>
      </c>
      <c r="J73" s="22">
        <v>3600</v>
      </c>
      <c r="K73" s="22">
        <v>156200</v>
      </c>
      <c r="L73" s="22">
        <v>5400</v>
      </c>
      <c r="M73" s="22">
        <v>5400</v>
      </c>
      <c r="N73" s="22">
        <v>-161600</v>
      </c>
      <c r="O73" s="137"/>
    </row>
    <row r="74" spans="1:15" ht="12.75">
      <c r="A74" s="35" t="s">
        <v>634</v>
      </c>
      <c r="B74" s="35" t="s">
        <v>635</v>
      </c>
      <c r="C74" s="138">
        <v>2</v>
      </c>
      <c r="D74" s="22">
        <v>0</v>
      </c>
      <c r="E74" s="22">
        <v>0</v>
      </c>
      <c r="F74" s="22">
        <v>0</v>
      </c>
      <c r="G74" s="22">
        <v>120000</v>
      </c>
      <c r="H74" s="22">
        <v>20000</v>
      </c>
      <c r="I74" s="22">
        <v>60000</v>
      </c>
      <c r="J74" s="22">
        <v>0</v>
      </c>
      <c r="K74" s="22">
        <v>40000</v>
      </c>
      <c r="L74" s="22">
        <v>60000</v>
      </c>
      <c r="M74" s="22">
        <v>80000</v>
      </c>
      <c r="N74" s="22">
        <v>-120000</v>
      </c>
      <c r="O74" s="137"/>
    </row>
    <row r="75" spans="1:15" ht="12.75">
      <c r="A75" s="35" t="s">
        <v>1040</v>
      </c>
      <c r="B75" s="35" t="s">
        <v>1057</v>
      </c>
      <c r="C75" s="138">
        <v>2</v>
      </c>
      <c r="D75" s="22">
        <v>6957090</v>
      </c>
      <c r="E75" s="22">
        <v>7271790</v>
      </c>
      <c r="F75" s="22">
        <v>31920</v>
      </c>
      <c r="G75" s="22">
        <v>5485366.33</v>
      </c>
      <c r="H75" s="22">
        <v>399593.45</v>
      </c>
      <c r="I75" s="22">
        <v>4308817.34</v>
      </c>
      <c r="J75" s="22">
        <v>419945.6</v>
      </c>
      <c r="K75" s="22">
        <v>4308817.34</v>
      </c>
      <c r="L75" s="22">
        <v>1176548.99</v>
      </c>
      <c r="M75" s="22">
        <v>1176548.99</v>
      </c>
      <c r="N75" s="22">
        <v>1786423.67</v>
      </c>
      <c r="O75" s="137"/>
    </row>
    <row r="76" spans="1:15" ht="12.75">
      <c r="A76" s="35" t="s">
        <v>1314</v>
      </c>
      <c r="B76" s="35" t="s">
        <v>1315</v>
      </c>
      <c r="C76" s="138">
        <v>2</v>
      </c>
      <c r="D76" s="22">
        <v>0</v>
      </c>
      <c r="E76" s="22">
        <v>0</v>
      </c>
      <c r="F76" s="22">
        <v>31920</v>
      </c>
      <c r="G76" s="22">
        <v>5485366.33</v>
      </c>
      <c r="H76" s="22">
        <v>399593.45</v>
      </c>
      <c r="I76" s="22">
        <v>4308817.34</v>
      </c>
      <c r="J76" s="22">
        <v>419945.6</v>
      </c>
      <c r="K76" s="22">
        <v>4308817.34</v>
      </c>
      <c r="L76" s="22">
        <v>1176548.99</v>
      </c>
      <c r="M76" s="22">
        <v>1176548.99</v>
      </c>
      <c r="N76" s="22">
        <v>-5485366.33</v>
      </c>
      <c r="O76" s="137"/>
    </row>
    <row r="77" spans="1:15" ht="12.75">
      <c r="A77" s="35" t="s">
        <v>1316</v>
      </c>
      <c r="B77" s="35" t="s">
        <v>1317</v>
      </c>
      <c r="C77" s="138">
        <v>2</v>
      </c>
      <c r="D77" s="22">
        <v>8000</v>
      </c>
      <c r="E77" s="22">
        <v>8000</v>
      </c>
      <c r="F77" s="22">
        <v>350</v>
      </c>
      <c r="G77" s="22">
        <v>3500</v>
      </c>
      <c r="H77" s="22">
        <v>350</v>
      </c>
      <c r="I77" s="22">
        <v>3500</v>
      </c>
      <c r="J77" s="22">
        <v>350</v>
      </c>
      <c r="K77" s="22">
        <v>3500</v>
      </c>
      <c r="L77" s="22">
        <v>0</v>
      </c>
      <c r="M77" s="22">
        <v>0</v>
      </c>
      <c r="N77" s="22">
        <v>4500</v>
      </c>
      <c r="O77" s="137"/>
    </row>
    <row r="78" spans="1:15" ht="12.75">
      <c r="A78" s="35" t="s">
        <v>1316</v>
      </c>
      <c r="B78" s="35" t="s">
        <v>1317</v>
      </c>
      <c r="C78" s="138">
        <v>2</v>
      </c>
      <c r="D78" s="22">
        <v>8000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137"/>
    </row>
    <row r="79" spans="1:15" ht="12.75">
      <c r="A79" s="35" t="s">
        <v>1318</v>
      </c>
      <c r="B79" s="35" t="s">
        <v>651</v>
      </c>
      <c r="C79" s="138">
        <v>2</v>
      </c>
      <c r="D79" s="22">
        <v>0</v>
      </c>
      <c r="E79" s="22">
        <v>8000</v>
      </c>
      <c r="F79" s="22">
        <v>350</v>
      </c>
      <c r="G79" s="22">
        <v>3500</v>
      </c>
      <c r="H79" s="22">
        <v>350</v>
      </c>
      <c r="I79" s="22">
        <v>3500</v>
      </c>
      <c r="J79" s="22">
        <v>350</v>
      </c>
      <c r="K79" s="22">
        <v>3500</v>
      </c>
      <c r="L79" s="22">
        <v>0</v>
      </c>
      <c r="M79" s="22">
        <v>0</v>
      </c>
      <c r="N79" s="22">
        <v>4500</v>
      </c>
      <c r="O79" s="137"/>
    </row>
    <row r="80" spans="1:15" ht="12.75">
      <c r="A80" s="35" t="s">
        <v>652</v>
      </c>
      <c r="B80" s="35" t="s">
        <v>653</v>
      </c>
      <c r="C80" s="138">
        <v>2</v>
      </c>
      <c r="D80" s="22">
        <v>0</v>
      </c>
      <c r="E80" s="22">
        <v>0</v>
      </c>
      <c r="F80" s="22">
        <v>350</v>
      </c>
      <c r="G80" s="22">
        <v>3500</v>
      </c>
      <c r="H80" s="22">
        <v>350</v>
      </c>
      <c r="I80" s="22">
        <v>3500</v>
      </c>
      <c r="J80" s="22">
        <v>350</v>
      </c>
      <c r="K80" s="22">
        <v>3500</v>
      </c>
      <c r="L80" s="22">
        <v>0</v>
      </c>
      <c r="M80" s="22">
        <v>0</v>
      </c>
      <c r="N80" s="22">
        <v>-3500</v>
      </c>
      <c r="O80" s="137"/>
    </row>
    <row r="81" spans="1:15" ht="12.75">
      <c r="A81" s="35" t="s">
        <v>1059</v>
      </c>
      <c r="B81" s="35" t="s">
        <v>961</v>
      </c>
      <c r="C81" s="138">
        <v>2</v>
      </c>
      <c r="D81" s="22">
        <v>168594765.25</v>
      </c>
      <c r="E81" s="22">
        <v>216151080.67</v>
      </c>
      <c r="F81" s="22">
        <v>16326601.14</v>
      </c>
      <c r="G81" s="22">
        <v>158100284.86</v>
      </c>
      <c r="H81" s="22">
        <v>15764339.47</v>
      </c>
      <c r="I81" s="22">
        <v>133096633.56</v>
      </c>
      <c r="J81" s="22">
        <v>15640249.72</v>
      </c>
      <c r="K81" s="22">
        <v>131418166.1</v>
      </c>
      <c r="L81" s="22">
        <v>25003651.3</v>
      </c>
      <c r="M81" s="22">
        <v>26682118.76</v>
      </c>
      <c r="N81" s="22">
        <v>58050795.81</v>
      </c>
      <c r="O81" s="137"/>
    </row>
    <row r="82" spans="1:15" ht="12.75">
      <c r="A82" s="35" t="s">
        <v>1007</v>
      </c>
      <c r="B82" s="35" t="s">
        <v>1064</v>
      </c>
      <c r="C82" s="138">
        <v>2</v>
      </c>
      <c r="D82" s="22">
        <v>1082571.25</v>
      </c>
      <c r="E82" s="22">
        <v>1277274.5</v>
      </c>
      <c r="F82" s="22">
        <v>71286.34</v>
      </c>
      <c r="G82" s="22">
        <v>460839</v>
      </c>
      <c r="H82" s="22">
        <v>74399.5</v>
      </c>
      <c r="I82" s="22">
        <v>408811.08</v>
      </c>
      <c r="J82" s="22">
        <v>69413.05</v>
      </c>
      <c r="K82" s="22">
        <v>401590.29</v>
      </c>
      <c r="L82" s="22">
        <v>52027.92</v>
      </c>
      <c r="M82" s="22">
        <v>59248.71</v>
      </c>
      <c r="N82" s="22">
        <v>816435.5</v>
      </c>
      <c r="O82" s="137"/>
    </row>
    <row r="83" spans="1:15" ht="12.75">
      <c r="A83" s="35" t="s">
        <v>654</v>
      </c>
      <c r="B83" s="35" t="s">
        <v>655</v>
      </c>
      <c r="C83" s="138">
        <v>2</v>
      </c>
      <c r="D83" s="22">
        <v>0</v>
      </c>
      <c r="E83" s="22">
        <v>0</v>
      </c>
      <c r="F83" s="22">
        <v>71728.15</v>
      </c>
      <c r="G83" s="22">
        <v>454986.97</v>
      </c>
      <c r="H83" s="22">
        <v>72909.79</v>
      </c>
      <c r="I83" s="22">
        <v>402959.05</v>
      </c>
      <c r="J83" s="22">
        <v>67923.34</v>
      </c>
      <c r="K83" s="22">
        <v>395738.26</v>
      </c>
      <c r="L83" s="22">
        <v>52027.92</v>
      </c>
      <c r="M83" s="22">
        <v>59248.71</v>
      </c>
      <c r="N83" s="22">
        <v>-454986.97</v>
      </c>
      <c r="O83" s="137"/>
    </row>
    <row r="84" spans="1:15" ht="12.75">
      <c r="A84" s="35" t="s">
        <v>173</v>
      </c>
      <c r="B84" s="35" t="s">
        <v>174</v>
      </c>
      <c r="C84" s="138">
        <v>2</v>
      </c>
      <c r="D84" s="22">
        <v>0</v>
      </c>
      <c r="E84" s="22">
        <v>0</v>
      </c>
      <c r="F84" s="22">
        <v>-441.81</v>
      </c>
      <c r="G84" s="22">
        <v>5852.03</v>
      </c>
      <c r="H84" s="22">
        <v>1489.71</v>
      </c>
      <c r="I84" s="22">
        <v>5852.03</v>
      </c>
      <c r="J84" s="22">
        <v>1489.71</v>
      </c>
      <c r="K84" s="22">
        <v>5852.03</v>
      </c>
      <c r="L84" s="22">
        <v>0</v>
      </c>
      <c r="M84" s="22">
        <v>0</v>
      </c>
      <c r="N84" s="22">
        <v>-5852.03</v>
      </c>
      <c r="O84" s="137"/>
    </row>
    <row r="85" spans="1:15" ht="12.75">
      <c r="A85" s="35" t="s">
        <v>656</v>
      </c>
      <c r="B85" s="35" t="s">
        <v>657</v>
      </c>
      <c r="C85" s="138">
        <v>2</v>
      </c>
      <c r="D85" s="22">
        <v>50000</v>
      </c>
      <c r="E85" s="22">
        <v>25000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25000</v>
      </c>
      <c r="O85" s="137"/>
    </row>
    <row r="86" spans="1:15" ht="12.75">
      <c r="A86" s="35" t="s">
        <v>1060</v>
      </c>
      <c r="B86" s="35" t="s">
        <v>1067</v>
      </c>
      <c r="C86" s="138">
        <v>2</v>
      </c>
      <c r="D86" s="22">
        <v>22445211</v>
      </c>
      <c r="E86" s="22">
        <v>33284897.04</v>
      </c>
      <c r="F86" s="22">
        <v>1282511.55</v>
      </c>
      <c r="G86" s="22">
        <v>19414726.93</v>
      </c>
      <c r="H86" s="22">
        <v>2023668.35</v>
      </c>
      <c r="I86" s="22">
        <v>13783120.03</v>
      </c>
      <c r="J86" s="22">
        <v>1935124.48</v>
      </c>
      <c r="K86" s="22">
        <v>13500649.33</v>
      </c>
      <c r="L86" s="22">
        <v>5631606.9</v>
      </c>
      <c r="M86" s="22">
        <v>5914077.6</v>
      </c>
      <c r="N86" s="22">
        <v>13870170.11</v>
      </c>
      <c r="O86" s="137"/>
    </row>
    <row r="87" spans="1:15" ht="12.75">
      <c r="A87" s="35" t="s">
        <v>658</v>
      </c>
      <c r="B87" s="35" t="s">
        <v>659</v>
      </c>
      <c r="C87" s="138">
        <v>2</v>
      </c>
      <c r="D87" s="22">
        <v>0</v>
      </c>
      <c r="E87" s="22">
        <v>0</v>
      </c>
      <c r="F87" s="22">
        <v>18498.88</v>
      </c>
      <c r="G87" s="22">
        <v>1790069.16</v>
      </c>
      <c r="H87" s="22">
        <v>143046.04</v>
      </c>
      <c r="I87" s="22">
        <v>1302133.54</v>
      </c>
      <c r="J87" s="22">
        <v>148529.32</v>
      </c>
      <c r="K87" s="22">
        <v>1299930.52</v>
      </c>
      <c r="L87" s="22">
        <v>487935.62</v>
      </c>
      <c r="M87" s="22">
        <v>490138.64</v>
      </c>
      <c r="N87" s="22">
        <v>-1790069.16</v>
      </c>
      <c r="O87" s="137"/>
    </row>
    <row r="88" spans="1:15" ht="12.75">
      <c r="A88" s="35" t="s">
        <v>636</v>
      </c>
      <c r="B88" s="35" t="s">
        <v>637</v>
      </c>
      <c r="C88" s="138">
        <v>2</v>
      </c>
      <c r="D88" s="22">
        <v>0</v>
      </c>
      <c r="E88" s="22">
        <v>0</v>
      </c>
      <c r="F88" s="22">
        <v>0</v>
      </c>
      <c r="G88" s="22">
        <v>30</v>
      </c>
      <c r="H88" s="22">
        <v>0</v>
      </c>
      <c r="I88" s="22">
        <v>30</v>
      </c>
      <c r="J88" s="22">
        <v>0</v>
      </c>
      <c r="K88" s="22">
        <v>30</v>
      </c>
      <c r="L88" s="22">
        <v>0</v>
      </c>
      <c r="M88" s="22">
        <v>0</v>
      </c>
      <c r="N88" s="22">
        <v>-30</v>
      </c>
      <c r="O88" s="137"/>
    </row>
    <row r="89" spans="1:15" ht="12.75">
      <c r="A89" s="35" t="s">
        <v>660</v>
      </c>
      <c r="B89" s="35" t="s">
        <v>661</v>
      </c>
      <c r="C89" s="138">
        <v>2</v>
      </c>
      <c r="D89" s="22">
        <v>0</v>
      </c>
      <c r="E89" s="22">
        <v>0</v>
      </c>
      <c r="F89" s="22">
        <v>347.2</v>
      </c>
      <c r="G89" s="22">
        <v>183634.2</v>
      </c>
      <c r="H89" s="22">
        <v>926.2</v>
      </c>
      <c r="I89" s="22">
        <v>90974.7</v>
      </c>
      <c r="J89" s="22">
        <v>2686.2</v>
      </c>
      <c r="K89" s="22">
        <v>90827.5</v>
      </c>
      <c r="L89" s="22">
        <v>92659.5</v>
      </c>
      <c r="M89" s="22">
        <v>92806.7</v>
      </c>
      <c r="N89" s="22">
        <v>-183634.2</v>
      </c>
      <c r="O89" s="137"/>
    </row>
    <row r="90" spans="1:15" ht="12.75">
      <c r="A90" s="35" t="s">
        <v>662</v>
      </c>
      <c r="B90" s="35" t="s">
        <v>663</v>
      </c>
      <c r="C90" s="138">
        <v>2</v>
      </c>
      <c r="D90" s="22">
        <v>0</v>
      </c>
      <c r="E90" s="22">
        <v>0</v>
      </c>
      <c r="F90" s="22">
        <v>0</v>
      </c>
      <c r="G90" s="22">
        <v>2580</v>
      </c>
      <c r="H90" s="22">
        <v>0</v>
      </c>
      <c r="I90" s="22">
        <v>2580</v>
      </c>
      <c r="J90" s="22">
        <v>0</v>
      </c>
      <c r="K90" s="22">
        <v>2580</v>
      </c>
      <c r="L90" s="22">
        <v>0</v>
      </c>
      <c r="M90" s="22">
        <v>0</v>
      </c>
      <c r="N90" s="22">
        <v>-2580</v>
      </c>
      <c r="O90" s="137"/>
    </row>
    <row r="91" spans="1:15" ht="12.75">
      <c r="A91" s="35" t="s">
        <v>664</v>
      </c>
      <c r="B91" s="35" t="s">
        <v>665</v>
      </c>
      <c r="C91" s="138">
        <v>2</v>
      </c>
      <c r="D91" s="22">
        <v>0</v>
      </c>
      <c r="E91" s="22">
        <v>0</v>
      </c>
      <c r="F91" s="22">
        <v>24894.9</v>
      </c>
      <c r="G91" s="22">
        <v>47214.9</v>
      </c>
      <c r="H91" s="22">
        <v>3842.9</v>
      </c>
      <c r="I91" s="22">
        <v>23859.9</v>
      </c>
      <c r="J91" s="22">
        <v>1539.9</v>
      </c>
      <c r="K91" s="22">
        <v>21556.9</v>
      </c>
      <c r="L91" s="22">
        <v>23355</v>
      </c>
      <c r="M91" s="22">
        <v>25658</v>
      </c>
      <c r="N91" s="22">
        <v>-47214.9</v>
      </c>
      <c r="O91" s="137"/>
    </row>
    <row r="92" spans="1:15" ht="12.75">
      <c r="A92" s="35" t="s">
        <v>666</v>
      </c>
      <c r="B92" s="35" t="s">
        <v>1355</v>
      </c>
      <c r="C92" s="138">
        <v>2</v>
      </c>
      <c r="D92" s="22">
        <v>0</v>
      </c>
      <c r="E92" s="22">
        <v>0</v>
      </c>
      <c r="F92" s="22">
        <v>117244.91</v>
      </c>
      <c r="G92" s="22">
        <v>2913993.2</v>
      </c>
      <c r="H92" s="22">
        <v>315138.5</v>
      </c>
      <c r="I92" s="22">
        <v>1488555.03</v>
      </c>
      <c r="J92" s="22">
        <v>305561.21</v>
      </c>
      <c r="K92" s="22">
        <v>1431556.28</v>
      </c>
      <c r="L92" s="22">
        <v>1425438.17</v>
      </c>
      <c r="M92" s="22">
        <v>1482436.92</v>
      </c>
      <c r="N92" s="22">
        <v>-2913993.2</v>
      </c>
      <c r="O92" s="137"/>
    </row>
    <row r="93" spans="1:15" ht="12.75">
      <c r="A93" s="35" t="s">
        <v>1356</v>
      </c>
      <c r="B93" s="35" t="s">
        <v>1357</v>
      </c>
      <c r="C93" s="138">
        <v>2</v>
      </c>
      <c r="D93" s="22">
        <v>0</v>
      </c>
      <c r="E93" s="22">
        <v>0</v>
      </c>
      <c r="F93" s="22">
        <v>277143.47</v>
      </c>
      <c r="G93" s="22">
        <v>4127375.61</v>
      </c>
      <c r="H93" s="22">
        <v>563727.95</v>
      </c>
      <c r="I93" s="22">
        <v>3202331.56</v>
      </c>
      <c r="J93" s="22">
        <v>608562.57</v>
      </c>
      <c r="K93" s="22">
        <v>3189509.52</v>
      </c>
      <c r="L93" s="22">
        <v>925044.05</v>
      </c>
      <c r="M93" s="22">
        <v>937866.09</v>
      </c>
      <c r="N93" s="22">
        <v>-4127375.61</v>
      </c>
      <c r="O93" s="137"/>
    </row>
    <row r="94" spans="1:15" ht="12.75">
      <c r="A94" s="35" t="s">
        <v>1358</v>
      </c>
      <c r="B94" s="35" t="s">
        <v>1359</v>
      </c>
      <c r="C94" s="138">
        <v>2</v>
      </c>
      <c r="D94" s="22">
        <v>0</v>
      </c>
      <c r="E94" s="22">
        <v>0</v>
      </c>
      <c r="F94" s="22">
        <v>17400</v>
      </c>
      <c r="G94" s="22">
        <v>20071.97</v>
      </c>
      <c r="H94" s="22">
        <v>0</v>
      </c>
      <c r="I94" s="22">
        <v>2671.97</v>
      </c>
      <c r="J94" s="22">
        <v>0</v>
      </c>
      <c r="K94" s="22">
        <v>2671.97</v>
      </c>
      <c r="L94" s="22">
        <v>17400</v>
      </c>
      <c r="M94" s="22">
        <v>17400</v>
      </c>
      <c r="N94" s="22">
        <v>-20071.97</v>
      </c>
      <c r="O94" s="137"/>
    </row>
    <row r="95" spans="1:15" ht="12.75">
      <c r="A95" s="35" t="s">
        <v>1360</v>
      </c>
      <c r="B95" s="35" t="s">
        <v>1361</v>
      </c>
      <c r="C95" s="138">
        <v>2</v>
      </c>
      <c r="D95" s="22">
        <v>0</v>
      </c>
      <c r="E95" s="22">
        <v>0</v>
      </c>
      <c r="F95" s="22">
        <v>7500</v>
      </c>
      <c r="G95" s="22">
        <v>14953.46</v>
      </c>
      <c r="H95" s="22">
        <v>1438</v>
      </c>
      <c r="I95" s="22">
        <v>7453.46</v>
      </c>
      <c r="J95" s="22">
        <v>1438</v>
      </c>
      <c r="K95" s="22">
        <v>7430.01</v>
      </c>
      <c r="L95" s="22">
        <v>7500</v>
      </c>
      <c r="M95" s="22">
        <v>7523.45</v>
      </c>
      <c r="N95" s="22">
        <v>-14953.46</v>
      </c>
      <c r="O95" s="137"/>
    </row>
    <row r="96" spans="1:15" ht="12.75">
      <c r="A96" s="35" t="s">
        <v>175</v>
      </c>
      <c r="B96" s="35" t="s">
        <v>176</v>
      </c>
      <c r="C96" s="138">
        <v>2</v>
      </c>
      <c r="D96" s="22">
        <v>0</v>
      </c>
      <c r="E96" s="22">
        <v>0</v>
      </c>
      <c r="F96" s="22">
        <v>1574.7</v>
      </c>
      <c r="G96" s="22">
        <v>1994.7</v>
      </c>
      <c r="H96" s="22">
        <v>0</v>
      </c>
      <c r="I96" s="22">
        <v>0</v>
      </c>
      <c r="J96" s="22">
        <v>0</v>
      </c>
      <c r="K96" s="22">
        <v>0</v>
      </c>
      <c r="L96" s="22">
        <v>1994.7</v>
      </c>
      <c r="M96" s="22">
        <v>1994.7</v>
      </c>
      <c r="N96" s="22">
        <v>-1994.7</v>
      </c>
      <c r="O96" s="137"/>
    </row>
    <row r="97" spans="1:15" ht="12.75">
      <c r="A97" s="35" t="s">
        <v>1362</v>
      </c>
      <c r="B97" s="35" t="s">
        <v>1363</v>
      </c>
      <c r="C97" s="138">
        <v>2</v>
      </c>
      <c r="D97" s="22">
        <v>0</v>
      </c>
      <c r="E97" s="22">
        <v>0</v>
      </c>
      <c r="F97" s="22">
        <v>48112.41</v>
      </c>
      <c r="G97" s="22">
        <v>137772.12</v>
      </c>
      <c r="H97" s="22">
        <v>3489.53</v>
      </c>
      <c r="I97" s="22">
        <v>72136.22</v>
      </c>
      <c r="J97" s="22">
        <v>4629.45</v>
      </c>
      <c r="K97" s="22">
        <v>71855.54</v>
      </c>
      <c r="L97" s="22">
        <v>65635.9</v>
      </c>
      <c r="M97" s="22">
        <v>65916.58</v>
      </c>
      <c r="N97" s="22">
        <v>-137772.12</v>
      </c>
      <c r="O97" s="137"/>
    </row>
    <row r="98" spans="1:15" ht="12.75">
      <c r="A98" s="35" t="s">
        <v>1364</v>
      </c>
      <c r="B98" s="35" t="s">
        <v>1365</v>
      </c>
      <c r="C98" s="138">
        <v>2</v>
      </c>
      <c r="D98" s="22">
        <v>0</v>
      </c>
      <c r="E98" s="22">
        <v>0</v>
      </c>
      <c r="F98" s="22">
        <v>2604.27</v>
      </c>
      <c r="G98" s="22">
        <v>11190.92</v>
      </c>
      <c r="H98" s="22">
        <v>2550.97</v>
      </c>
      <c r="I98" s="22">
        <v>10271.22</v>
      </c>
      <c r="J98" s="22">
        <v>2230.97</v>
      </c>
      <c r="K98" s="22">
        <v>8537.62</v>
      </c>
      <c r="L98" s="22">
        <v>919.7</v>
      </c>
      <c r="M98" s="22">
        <v>2653.3</v>
      </c>
      <c r="N98" s="22">
        <v>-11190.92</v>
      </c>
      <c r="O98" s="137"/>
    </row>
    <row r="99" spans="1:15" ht="12.75">
      <c r="A99" s="35" t="s">
        <v>1366</v>
      </c>
      <c r="B99" s="35" t="s">
        <v>1367</v>
      </c>
      <c r="C99" s="138">
        <v>2</v>
      </c>
      <c r="D99" s="22">
        <v>0</v>
      </c>
      <c r="E99" s="22">
        <v>0</v>
      </c>
      <c r="F99" s="22">
        <v>15830.82</v>
      </c>
      <c r="G99" s="22">
        <v>303928.62</v>
      </c>
      <c r="H99" s="22">
        <v>15808.73</v>
      </c>
      <c r="I99" s="22">
        <v>254356.83</v>
      </c>
      <c r="J99" s="22">
        <v>28539.05</v>
      </c>
      <c r="K99" s="22">
        <v>249913.06</v>
      </c>
      <c r="L99" s="22">
        <v>49571.79</v>
      </c>
      <c r="M99" s="22">
        <v>54015.56</v>
      </c>
      <c r="N99" s="22">
        <v>-303928.62</v>
      </c>
      <c r="O99" s="137"/>
    </row>
    <row r="100" spans="1:15" ht="12.75">
      <c r="A100" s="35" t="s">
        <v>1368</v>
      </c>
      <c r="B100" s="35" t="s">
        <v>1369</v>
      </c>
      <c r="C100" s="138">
        <v>2</v>
      </c>
      <c r="D100" s="22">
        <v>0</v>
      </c>
      <c r="E100" s="22">
        <v>0</v>
      </c>
      <c r="F100" s="22">
        <v>1901.84</v>
      </c>
      <c r="G100" s="22">
        <v>88094.59</v>
      </c>
      <c r="H100" s="22">
        <v>2412.34</v>
      </c>
      <c r="I100" s="22">
        <v>86634.92</v>
      </c>
      <c r="J100" s="22">
        <v>11355.19</v>
      </c>
      <c r="K100" s="22">
        <v>81851.98</v>
      </c>
      <c r="L100" s="22">
        <v>1459.67</v>
      </c>
      <c r="M100" s="22">
        <v>6242.61</v>
      </c>
      <c r="N100" s="22">
        <v>-88094.59</v>
      </c>
      <c r="O100" s="137"/>
    </row>
    <row r="101" spans="1:15" ht="12.75">
      <c r="A101" s="35" t="s">
        <v>1370</v>
      </c>
      <c r="B101" s="35" t="s">
        <v>1371</v>
      </c>
      <c r="C101" s="138">
        <v>2</v>
      </c>
      <c r="D101" s="22">
        <v>0</v>
      </c>
      <c r="E101" s="22">
        <v>0</v>
      </c>
      <c r="F101" s="22">
        <v>2796.9</v>
      </c>
      <c r="G101" s="22">
        <v>3734.9</v>
      </c>
      <c r="H101" s="22">
        <v>0</v>
      </c>
      <c r="I101" s="22">
        <v>938</v>
      </c>
      <c r="J101" s="22">
        <v>0</v>
      </c>
      <c r="K101" s="22">
        <v>938</v>
      </c>
      <c r="L101" s="22">
        <v>2796.9</v>
      </c>
      <c r="M101" s="22">
        <v>2796.9</v>
      </c>
      <c r="N101" s="22">
        <v>-3734.9</v>
      </c>
      <c r="O101" s="137"/>
    </row>
    <row r="102" spans="1:15" ht="12.75">
      <c r="A102" s="35" t="s">
        <v>1372</v>
      </c>
      <c r="B102" s="35" t="s">
        <v>1373</v>
      </c>
      <c r="C102" s="138">
        <v>2</v>
      </c>
      <c r="D102" s="22">
        <v>0</v>
      </c>
      <c r="E102" s="22">
        <v>0</v>
      </c>
      <c r="F102" s="22">
        <v>1665</v>
      </c>
      <c r="G102" s="22">
        <v>4673.5</v>
      </c>
      <c r="H102" s="22">
        <v>0</v>
      </c>
      <c r="I102" s="22">
        <v>3008.5</v>
      </c>
      <c r="J102" s="22">
        <v>0</v>
      </c>
      <c r="K102" s="22">
        <v>3008.5</v>
      </c>
      <c r="L102" s="22">
        <v>1665</v>
      </c>
      <c r="M102" s="22">
        <v>1665</v>
      </c>
      <c r="N102" s="22">
        <v>-4673.5</v>
      </c>
      <c r="O102" s="137"/>
    </row>
    <row r="103" spans="1:15" ht="12.75">
      <c r="A103" s="35" t="s">
        <v>1374</v>
      </c>
      <c r="B103" s="35" t="s">
        <v>1375</v>
      </c>
      <c r="C103" s="138">
        <v>2</v>
      </c>
      <c r="D103" s="22">
        <v>0</v>
      </c>
      <c r="E103" s="22">
        <v>0</v>
      </c>
      <c r="F103" s="22">
        <v>33558.7</v>
      </c>
      <c r="G103" s="22">
        <v>72755.96</v>
      </c>
      <c r="H103" s="22">
        <v>15417.46</v>
      </c>
      <c r="I103" s="22">
        <v>37542.46</v>
      </c>
      <c r="J103" s="22">
        <v>15417.46</v>
      </c>
      <c r="K103" s="22">
        <v>37542.46</v>
      </c>
      <c r="L103" s="22">
        <v>35213.5</v>
      </c>
      <c r="M103" s="22">
        <v>35213.5</v>
      </c>
      <c r="N103" s="22">
        <v>-72755.96</v>
      </c>
      <c r="O103" s="137"/>
    </row>
    <row r="104" spans="1:15" ht="12.75">
      <c r="A104" s="35" t="s">
        <v>1376</v>
      </c>
      <c r="B104" s="35" t="s">
        <v>1377</v>
      </c>
      <c r="C104" s="138">
        <v>2</v>
      </c>
      <c r="D104" s="22">
        <v>0</v>
      </c>
      <c r="E104" s="22">
        <v>0</v>
      </c>
      <c r="F104" s="22">
        <v>3160.7</v>
      </c>
      <c r="G104" s="22">
        <v>53057.32</v>
      </c>
      <c r="H104" s="22">
        <v>4198.57</v>
      </c>
      <c r="I104" s="22">
        <v>46986.36</v>
      </c>
      <c r="J104" s="22">
        <v>6189.29</v>
      </c>
      <c r="K104" s="22">
        <v>46271.01</v>
      </c>
      <c r="L104" s="22">
        <v>6070.96</v>
      </c>
      <c r="M104" s="22">
        <v>6786.31</v>
      </c>
      <c r="N104" s="22">
        <v>-53057.32</v>
      </c>
      <c r="O104" s="137"/>
    </row>
    <row r="105" spans="1:15" ht="12.75">
      <c r="A105" s="35" t="s">
        <v>1378</v>
      </c>
      <c r="B105" s="35" t="s">
        <v>1379</v>
      </c>
      <c r="C105" s="138">
        <v>2</v>
      </c>
      <c r="D105" s="22">
        <v>0</v>
      </c>
      <c r="E105" s="22">
        <v>0</v>
      </c>
      <c r="F105" s="22">
        <v>-19170.68</v>
      </c>
      <c r="G105" s="22">
        <v>441198.14</v>
      </c>
      <c r="H105" s="22">
        <v>75187.43</v>
      </c>
      <c r="I105" s="22">
        <v>364805.8</v>
      </c>
      <c r="J105" s="22">
        <v>64949.76</v>
      </c>
      <c r="K105" s="22">
        <v>351861.97</v>
      </c>
      <c r="L105" s="22">
        <v>76392.34</v>
      </c>
      <c r="M105" s="22">
        <v>89336.17</v>
      </c>
      <c r="N105" s="22">
        <v>-441198.14</v>
      </c>
      <c r="O105" s="137"/>
    </row>
    <row r="106" spans="1:15" ht="12.75">
      <c r="A106" s="35" t="s">
        <v>1380</v>
      </c>
      <c r="B106" s="35" t="s">
        <v>1381</v>
      </c>
      <c r="C106" s="138">
        <v>2</v>
      </c>
      <c r="D106" s="22">
        <v>0</v>
      </c>
      <c r="E106" s="22">
        <v>0</v>
      </c>
      <c r="F106" s="22">
        <v>79836</v>
      </c>
      <c r="G106" s="22">
        <v>140237.35</v>
      </c>
      <c r="H106" s="22">
        <v>364</v>
      </c>
      <c r="I106" s="22">
        <v>48997.55</v>
      </c>
      <c r="J106" s="22">
        <v>2063.5</v>
      </c>
      <c r="K106" s="22">
        <v>48357.05</v>
      </c>
      <c r="L106" s="22">
        <v>91239.8</v>
      </c>
      <c r="M106" s="22">
        <v>91880.3</v>
      </c>
      <c r="N106" s="22">
        <v>-140237.35</v>
      </c>
      <c r="O106" s="137"/>
    </row>
    <row r="107" spans="1:15" ht="12.75">
      <c r="A107" s="35" t="s">
        <v>1382</v>
      </c>
      <c r="B107" s="35" t="s">
        <v>1383</v>
      </c>
      <c r="C107" s="138">
        <v>2</v>
      </c>
      <c r="D107" s="22">
        <v>0</v>
      </c>
      <c r="E107" s="22">
        <v>0</v>
      </c>
      <c r="F107" s="22">
        <v>31850.4</v>
      </c>
      <c r="G107" s="22">
        <v>1167562.11</v>
      </c>
      <c r="H107" s="22">
        <v>236911.64</v>
      </c>
      <c r="I107" s="22">
        <v>903479.65</v>
      </c>
      <c r="J107" s="22">
        <v>130734.29</v>
      </c>
      <c r="K107" s="22">
        <v>794237.16</v>
      </c>
      <c r="L107" s="22">
        <v>264082.46</v>
      </c>
      <c r="M107" s="22">
        <v>373324.95</v>
      </c>
      <c r="N107" s="22">
        <v>-1167562.11</v>
      </c>
      <c r="O107" s="137"/>
    </row>
    <row r="108" spans="1:15" ht="12.75">
      <c r="A108" s="35" t="s">
        <v>1384</v>
      </c>
      <c r="B108" s="35" t="s">
        <v>1385</v>
      </c>
      <c r="C108" s="138">
        <v>2</v>
      </c>
      <c r="D108" s="22">
        <v>0</v>
      </c>
      <c r="E108" s="22">
        <v>0</v>
      </c>
      <c r="F108" s="22">
        <v>1528</v>
      </c>
      <c r="G108" s="22">
        <v>18506.47</v>
      </c>
      <c r="H108" s="22">
        <v>6133.8</v>
      </c>
      <c r="I108" s="22">
        <v>16549.67</v>
      </c>
      <c r="J108" s="22">
        <v>894.5</v>
      </c>
      <c r="K108" s="22">
        <v>10435.37</v>
      </c>
      <c r="L108" s="22">
        <v>1956.8</v>
      </c>
      <c r="M108" s="22">
        <v>8071.1</v>
      </c>
      <c r="N108" s="22">
        <v>-18506.47</v>
      </c>
      <c r="O108" s="137"/>
    </row>
    <row r="109" spans="1:15" ht="12.75">
      <c r="A109" s="35" t="s">
        <v>1386</v>
      </c>
      <c r="B109" s="35" t="s">
        <v>1387</v>
      </c>
      <c r="C109" s="138">
        <v>2</v>
      </c>
      <c r="D109" s="22">
        <v>0</v>
      </c>
      <c r="E109" s="22">
        <v>0</v>
      </c>
      <c r="F109" s="22">
        <v>27365.48</v>
      </c>
      <c r="G109" s="22">
        <v>708036.94</v>
      </c>
      <c r="H109" s="22">
        <v>75229.97</v>
      </c>
      <c r="I109" s="22">
        <v>398230.81</v>
      </c>
      <c r="J109" s="22">
        <v>76918.1</v>
      </c>
      <c r="K109" s="22">
        <v>393414.19</v>
      </c>
      <c r="L109" s="22">
        <v>309806.13</v>
      </c>
      <c r="M109" s="22">
        <v>314622.75</v>
      </c>
      <c r="N109" s="22">
        <v>-708036.94</v>
      </c>
      <c r="O109" s="137"/>
    </row>
    <row r="110" spans="1:15" ht="12.75">
      <c r="A110" s="35" t="s">
        <v>177</v>
      </c>
      <c r="B110" s="35" t="s">
        <v>178</v>
      </c>
      <c r="C110" s="138">
        <v>2</v>
      </c>
      <c r="D110" s="22">
        <v>0</v>
      </c>
      <c r="E110" s="22">
        <v>0</v>
      </c>
      <c r="F110" s="22">
        <v>0</v>
      </c>
      <c r="G110" s="22">
        <v>1994.2</v>
      </c>
      <c r="H110" s="22">
        <v>1994.2</v>
      </c>
      <c r="I110" s="22">
        <v>1994.2</v>
      </c>
      <c r="J110" s="22">
        <v>1994.2</v>
      </c>
      <c r="K110" s="22">
        <v>1994.2</v>
      </c>
      <c r="L110" s="22">
        <v>0</v>
      </c>
      <c r="M110" s="22">
        <v>0</v>
      </c>
      <c r="N110" s="22">
        <v>-1994.2</v>
      </c>
      <c r="O110" s="137"/>
    </row>
    <row r="111" spans="1:15" ht="12.75">
      <c r="A111" s="35" t="s">
        <v>1388</v>
      </c>
      <c r="B111" s="35" t="s">
        <v>1389</v>
      </c>
      <c r="C111" s="138">
        <v>2</v>
      </c>
      <c r="D111" s="22">
        <v>0</v>
      </c>
      <c r="E111" s="22">
        <v>0</v>
      </c>
      <c r="F111" s="22">
        <v>11499.21</v>
      </c>
      <c r="G111" s="22">
        <v>68413.49</v>
      </c>
      <c r="H111" s="22">
        <v>4382.87</v>
      </c>
      <c r="I111" s="22">
        <v>57621.39</v>
      </c>
      <c r="J111" s="22">
        <v>5927.56</v>
      </c>
      <c r="K111" s="22">
        <v>57143.48</v>
      </c>
      <c r="L111" s="22">
        <v>10792.1</v>
      </c>
      <c r="M111" s="22">
        <v>11270.01</v>
      </c>
      <c r="N111" s="22">
        <v>-68413.49</v>
      </c>
      <c r="O111" s="137"/>
    </row>
    <row r="112" spans="1:15" ht="12.75">
      <c r="A112" s="35" t="s">
        <v>1390</v>
      </c>
      <c r="B112" s="35" t="s">
        <v>1391</v>
      </c>
      <c r="C112" s="138">
        <v>2</v>
      </c>
      <c r="D112" s="22">
        <v>0</v>
      </c>
      <c r="E112" s="22">
        <v>0</v>
      </c>
      <c r="F112" s="22">
        <v>67.5</v>
      </c>
      <c r="G112" s="22">
        <v>2077.63</v>
      </c>
      <c r="H112" s="22">
        <v>67.5</v>
      </c>
      <c r="I112" s="22">
        <v>2077.63</v>
      </c>
      <c r="J112" s="22">
        <v>378.74</v>
      </c>
      <c r="K112" s="22">
        <v>1450.93</v>
      </c>
      <c r="L112" s="22">
        <v>0</v>
      </c>
      <c r="M112" s="22">
        <v>626.7</v>
      </c>
      <c r="N112" s="22">
        <v>-2077.63</v>
      </c>
      <c r="O112" s="137"/>
    </row>
    <row r="113" spans="1:15" ht="12.75">
      <c r="A113" s="35" t="s">
        <v>1392</v>
      </c>
      <c r="B113" s="35" t="s">
        <v>1393</v>
      </c>
      <c r="C113" s="138">
        <v>2</v>
      </c>
      <c r="D113" s="22">
        <v>0</v>
      </c>
      <c r="E113" s="22">
        <v>0</v>
      </c>
      <c r="F113" s="22">
        <v>0</v>
      </c>
      <c r="G113" s="22">
        <v>344</v>
      </c>
      <c r="H113" s="22">
        <v>0</v>
      </c>
      <c r="I113" s="22">
        <v>344</v>
      </c>
      <c r="J113" s="22">
        <v>0</v>
      </c>
      <c r="K113" s="22">
        <v>344</v>
      </c>
      <c r="L113" s="22">
        <v>0</v>
      </c>
      <c r="M113" s="22">
        <v>0</v>
      </c>
      <c r="N113" s="22">
        <v>-344</v>
      </c>
      <c r="O113" s="137"/>
    </row>
    <row r="114" spans="1:15" ht="12.75">
      <c r="A114" s="35" t="s">
        <v>1394</v>
      </c>
      <c r="B114" s="35" t="s">
        <v>1395</v>
      </c>
      <c r="C114" s="138">
        <v>2</v>
      </c>
      <c r="D114" s="22">
        <v>0</v>
      </c>
      <c r="E114" s="22">
        <v>0</v>
      </c>
      <c r="F114" s="22">
        <v>0</v>
      </c>
      <c r="G114" s="22">
        <v>60651.81</v>
      </c>
      <c r="H114" s="22">
        <v>0</v>
      </c>
      <c r="I114" s="22">
        <v>60644.34</v>
      </c>
      <c r="J114" s="22">
        <v>0</v>
      </c>
      <c r="K114" s="22">
        <v>60644.34</v>
      </c>
      <c r="L114" s="22">
        <v>7.47</v>
      </c>
      <c r="M114" s="22">
        <v>7.47</v>
      </c>
      <c r="N114" s="22">
        <v>-60651.81</v>
      </c>
      <c r="O114" s="137"/>
    </row>
    <row r="115" spans="1:15" ht="12.75">
      <c r="A115" s="35" t="s">
        <v>638</v>
      </c>
      <c r="B115" s="35" t="s">
        <v>639</v>
      </c>
      <c r="C115" s="138">
        <v>2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137"/>
    </row>
    <row r="116" spans="1:15" ht="12.75">
      <c r="A116" s="35" t="s">
        <v>1396</v>
      </c>
      <c r="B116" s="35" t="s">
        <v>1397</v>
      </c>
      <c r="C116" s="138">
        <v>2</v>
      </c>
      <c r="D116" s="22">
        <v>0</v>
      </c>
      <c r="E116" s="22">
        <v>0</v>
      </c>
      <c r="F116" s="22">
        <v>411238.56</v>
      </c>
      <c r="G116" s="22">
        <v>512639.22</v>
      </c>
      <c r="H116" s="22">
        <v>15760.04</v>
      </c>
      <c r="I116" s="22">
        <v>87172</v>
      </c>
      <c r="J116" s="22">
        <v>16156.9</v>
      </c>
      <c r="K116" s="22">
        <v>87172</v>
      </c>
      <c r="L116" s="22">
        <v>425467.22</v>
      </c>
      <c r="M116" s="22">
        <v>425467.22</v>
      </c>
      <c r="N116" s="22">
        <v>-512639.22</v>
      </c>
      <c r="O116" s="137"/>
    </row>
    <row r="117" spans="1:15" ht="12.75">
      <c r="A117" s="35" t="s">
        <v>1398</v>
      </c>
      <c r="B117" s="35" t="s">
        <v>1399</v>
      </c>
      <c r="C117" s="138">
        <v>2</v>
      </c>
      <c r="D117" s="22">
        <v>0</v>
      </c>
      <c r="E117" s="22">
        <v>0</v>
      </c>
      <c r="F117" s="22">
        <v>-17602.02</v>
      </c>
      <c r="G117" s="22">
        <v>184364.9</v>
      </c>
      <c r="H117" s="22">
        <v>29532.64</v>
      </c>
      <c r="I117" s="22">
        <v>128937.26</v>
      </c>
      <c r="J117" s="22">
        <v>29475.4</v>
      </c>
      <c r="K117" s="22">
        <v>128880.02</v>
      </c>
      <c r="L117" s="22">
        <v>55427.64</v>
      </c>
      <c r="M117" s="22">
        <v>55484.88</v>
      </c>
      <c r="N117" s="22">
        <v>-184364.9</v>
      </c>
      <c r="O117" s="137"/>
    </row>
    <row r="118" spans="1:15" ht="12.75">
      <c r="A118" s="35" t="s">
        <v>1400</v>
      </c>
      <c r="B118" s="35" t="s">
        <v>1401</v>
      </c>
      <c r="C118" s="138">
        <v>2</v>
      </c>
      <c r="D118" s="22">
        <v>0</v>
      </c>
      <c r="E118" s="22">
        <v>0</v>
      </c>
      <c r="F118" s="22">
        <v>98996.82</v>
      </c>
      <c r="G118" s="22">
        <v>1044502</v>
      </c>
      <c r="H118" s="22">
        <v>129855.21</v>
      </c>
      <c r="I118" s="22">
        <v>867476.73</v>
      </c>
      <c r="J118" s="22">
        <v>110753.51</v>
      </c>
      <c r="K118" s="22">
        <v>826751.64</v>
      </c>
      <c r="L118" s="22">
        <v>177025.27</v>
      </c>
      <c r="M118" s="22">
        <v>217750.36</v>
      </c>
      <c r="N118" s="22">
        <v>-1044502</v>
      </c>
      <c r="O118" s="137"/>
    </row>
    <row r="119" spans="1:15" ht="12.75">
      <c r="A119" s="35" t="s">
        <v>1402</v>
      </c>
      <c r="B119" s="35" t="s">
        <v>1403</v>
      </c>
      <c r="C119" s="138">
        <v>2</v>
      </c>
      <c r="D119" s="22">
        <v>0</v>
      </c>
      <c r="E119" s="22">
        <v>0</v>
      </c>
      <c r="F119" s="22">
        <v>104.85</v>
      </c>
      <c r="G119" s="22">
        <v>13531.91</v>
      </c>
      <c r="H119" s="22">
        <v>432.47</v>
      </c>
      <c r="I119" s="22">
        <v>12224.82</v>
      </c>
      <c r="J119" s="22">
        <v>412.8</v>
      </c>
      <c r="K119" s="22">
        <v>12205.15</v>
      </c>
      <c r="L119" s="22">
        <v>1307.09</v>
      </c>
      <c r="M119" s="22">
        <v>1326.76</v>
      </c>
      <c r="N119" s="22">
        <v>-13531.91</v>
      </c>
      <c r="O119" s="137"/>
    </row>
    <row r="120" spans="1:15" ht="12.75">
      <c r="A120" s="35" t="s">
        <v>1404</v>
      </c>
      <c r="B120" s="35" t="s">
        <v>1405</v>
      </c>
      <c r="C120" s="138">
        <v>2</v>
      </c>
      <c r="D120" s="22">
        <v>0</v>
      </c>
      <c r="E120" s="22">
        <v>0</v>
      </c>
      <c r="F120" s="22">
        <v>-91681.73</v>
      </c>
      <c r="G120" s="22">
        <v>4377960.89</v>
      </c>
      <c r="H120" s="22">
        <v>203795.05</v>
      </c>
      <c r="I120" s="22">
        <v>3367980.29</v>
      </c>
      <c r="J120" s="22">
        <v>195401.49</v>
      </c>
      <c r="K120" s="22">
        <v>3359586.21</v>
      </c>
      <c r="L120" s="22">
        <v>1009980.6</v>
      </c>
      <c r="M120" s="22">
        <v>1018374.68</v>
      </c>
      <c r="N120" s="22">
        <v>-4377960.89</v>
      </c>
      <c r="O120" s="137"/>
    </row>
    <row r="121" spans="1:15" ht="12.75">
      <c r="A121" s="35" t="s">
        <v>1406</v>
      </c>
      <c r="B121" s="35" t="s">
        <v>1407</v>
      </c>
      <c r="C121" s="138">
        <v>2</v>
      </c>
      <c r="D121" s="22">
        <v>0</v>
      </c>
      <c r="E121" s="22">
        <v>0</v>
      </c>
      <c r="F121" s="22">
        <v>7983</v>
      </c>
      <c r="G121" s="22">
        <v>18349.4</v>
      </c>
      <c r="H121" s="22">
        <v>4378</v>
      </c>
      <c r="I121" s="22">
        <v>11799.4</v>
      </c>
      <c r="J121" s="22">
        <v>4479</v>
      </c>
      <c r="K121" s="22">
        <v>11799.4</v>
      </c>
      <c r="L121" s="22">
        <v>6550</v>
      </c>
      <c r="M121" s="22">
        <v>6550</v>
      </c>
      <c r="N121" s="22">
        <v>-18349.4</v>
      </c>
      <c r="O121" s="137"/>
    </row>
    <row r="122" spans="1:15" ht="12.75">
      <c r="A122" s="35" t="s">
        <v>1408</v>
      </c>
      <c r="B122" s="35" t="s">
        <v>1409</v>
      </c>
      <c r="C122" s="138">
        <v>2</v>
      </c>
      <c r="D122" s="22">
        <v>0</v>
      </c>
      <c r="E122" s="22">
        <v>0</v>
      </c>
      <c r="F122" s="22">
        <v>1919.8</v>
      </c>
      <c r="G122" s="22">
        <v>3894.8</v>
      </c>
      <c r="H122" s="22">
        <v>833.1</v>
      </c>
      <c r="I122" s="22">
        <v>2808.1</v>
      </c>
      <c r="J122" s="22">
        <v>833.1</v>
      </c>
      <c r="K122" s="22">
        <v>2808.1</v>
      </c>
      <c r="L122" s="22">
        <v>1086.7</v>
      </c>
      <c r="M122" s="22">
        <v>1086.7</v>
      </c>
      <c r="N122" s="22">
        <v>-3894.8</v>
      </c>
      <c r="O122" s="137"/>
    </row>
    <row r="123" spans="1:15" ht="12.75">
      <c r="A123" s="35" t="s">
        <v>1410</v>
      </c>
      <c r="B123" s="35" t="s">
        <v>1411</v>
      </c>
      <c r="C123" s="138">
        <v>2</v>
      </c>
      <c r="D123" s="22">
        <v>0</v>
      </c>
      <c r="E123" s="22">
        <v>0</v>
      </c>
      <c r="F123" s="22">
        <v>450</v>
      </c>
      <c r="G123" s="22">
        <v>2515</v>
      </c>
      <c r="H123" s="22">
        <v>370</v>
      </c>
      <c r="I123" s="22">
        <v>2065</v>
      </c>
      <c r="J123" s="22">
        <v>370</v>
      </c>
      <c r="K123" s="22">
        <v>2065</v>
      </c>
      <c r="L123" s="22">
        <v>450</v>
      </c>
      <c r="M123" s="22">
        <v>450</v>
      </c>
      <c r="N123" s="22">
        <v>-2515</v>
      </c>
      <c r="O123" s="137"/>
    </row>
    <row r="124" spans="1:15" ht="12.75">
      <c r="A124" s="35" t="s">
        <v>244</v>
      </c>
      <c r="B124" s="35" t="s">
        <v>245</v>
      </c>
      <c r="C124" s="138">
        <v>2</v>
      </c>
      <c r="D124" s="22">
        <v>0</v>
      </c>
      <c r="E124" s="22">
        <v>0</v>
      </c>
      <c r="F124" s="22">
        <v>4794</v>
      </c>
      <c r="G124" s="22">
        <v>4794</v>
      </c>
      <c r="H124" s="22">
        <v>0</v>
      </c>
      <c r="I124" s="22">
        <v>0</v>
      </c>
      <c r="J124" s="22">
        <v>0</v>
      </c>
      <c r="K124" s="22">
        <v>0</v>
      </c>
      <c r="L124" s="22">
        <v>4794</v>
      </c>
      <c r="M124" s="22">
        <v>4794</v>
      </c>
      <c r="N124" s="22">
        <v>-4794</v>
      </c>
      <c r="O124" s="137"/>
    </row>
    <row r="125" spans="1:15" ht="12.75">
      <c r="A125" s="35" t="s">
        <v>1412</v>
      </c>
      <c r="B125" s="35" t="s">
        <v>1413</v>
      </c>
      <c r="C125" s="138">
        <v>2</v>
      </c>
      <c r="D125" s="22">
        <v>0</v>
      </c>
      <c r="E125" s="22">
        <v>0</v>
      </c>
      <c r="F125" s="22">
        <v>159097.66</v>
      </c>
      <c r="G125" s="22">
        <v>866027.54</v>
      </c>
      <c r="H125" s="22">
        <v>166443.24</v>
      </c>
      <c r="I125" s="22">
        <v>815446.72</v>
      </c>
      <c r="J125" s="22">
        <v>156703.02</v>
      </c>
      <c r="K125" s="22">
        <v>803488.25</v>
      </c>
      <c r="L125" s="22">
        <v>50580.82</v>
      </c>
      <c r="M125" s="22">
        <v>62539.29</v>
      </c>
      <c r="N125" s="22">
        <v>-866027.54</v>
      </c>
      <c r="O125" s="137"/>
    </row>
    <row r="126" spans="1:15" ht="12.75">
      <c r="A126" s="35" t="s">
        <v>1062</v>
      </c>
      <c r="B126" s="35" t="s">
        <v>1070</v>
      </c>
      <c r="C126" s="138">
        <v>2</v>
      </c>
      <c r="D126" s="22">
        <v>132866</v>
      </c>
      <c r="E126" s="22">
        <v>189330</v>
      </c>
      <c r="F126" s="22">
        <v>0</v>
      </c>
      <c r="G126" s="22">
        <v>81305</v>
      </c>
      <c r="H126" s="22">
        <v>0</v>
      </c>
      <c r="I126" s="22">
        <v>81305</v>
      </c>
      <c r="J126" s="22">
        <v>0</v>
      </c>
      <c r="K126" s="22">
        <v>81305</v>
      </c>
      <c r="L126" s="22">
        <v>0</v>
      </c>
      <c r="M126" s="22">
        <v>0</v>
      </c>
      <c r="N126" s="22">
        <v>108025</v>
      </c>
      <c r="O126" s="137"/>
    </row>
    <row r="127" spans="1:15" ht="12.75">
      <c r="A127" s="35" t="s">
        <v>1414</v>
      </c>
      <c r="B127" s="35" t="s">
        <v>1415</v>
      </c>
      <c r="C127" s="138">
        <v>2</v>
      </c>
      <c r="D127" s="22">
        <v>0</v>
      </c>
      <c r="E127" s="22">
        <v>0</v>
      </c>
      <c r="F127" s="22">
        <v>0</v>
      </c>
      <c r="G127" s="22">
        <v>76000</v>
      </c>
      <c r="H127" s="22">
        <v>0</v>
      </c>
      <c r="I127" s="22">
        <v>76000</v>
      </c>
      <c r="J127" s="22">
        <v>0</v>
      </c>
      <c r="K127" s="22">
        <v>76000</v>
      </c>
      <c r="L127" s="22">
        <v>0</v>
      </c>
      <c r="M127" s="22">
        <v>0</v>
      </c>
      <c r="N127" s="22">
        <v>-76000</v>
      </c>
      <c r="O127" s="137"/>
    </row>
    <row r="128" spans="1:15" ht="12.75">
      <c r="A128" s="35" t="s">
        <v>1416</v>
      </c>
      <c r="B128" s="35" t="s">
        <v>1417</v>
      </c>
      <c r="C128" s="138">
        <v>2</v>
      </c>
      <c r="D128" s="22">
        <v>0</v>
      </c>
      <c r="E128" s="22">
        <v>0</v>
      </c>
      <c r="F128" s="22">
        <v>0</v>
      </c>
      <c r="G128" s="22">
        <v>5305</v>
      </c>
      <c r="H128" s="22">
        <v>0</v>
      </c>
      <c r="I128" s="22">
        <v>5305</v>
      </c>
      <c r="J128" s="22">
        <v>0</v>
      </c>
      <c r="K128" s="22">
        <v>5305</v>
      </c>
      <c r="L128" s="22">
        <v>0</v>
      </c>
      <c r="M128" s="22">
        <v>0</v>
      </c>
      <c r="N128" s="22">
        <v>-5305</v>
      </c>
      <c r="O128" s="137"/>
    </row>
    <row r="129" spans="1:15" ht="12.75">
      <c r="A129" s="35" t="s">
        <v>1065</v>
      </c>
      <c r="B129" s="35" t="s">
        <v>1074</v>
      </c>
      <c r="C129" s="138">
        <v>2</v>
      </c>
      <c r="D129" s="22">
        <v>233200</v>
      </c>
      <c r="E129" s="22">
        <v>283200</v>
      </c>
      <c r="F129" s="22">
        <v>32194.3</v>
      </c>
      <c r="G129" s="22">
        <v>111963.8</v>
      </c>
      <c r="H129" s="22">
        <v>17887.15</v>
      </c>
      <c r="I129" s="22">
        <v>95866.65</v>
      </c>
      <c r="J129" s="22">
        <v>17887.15</v>
      </c>
      <c r="K129" s="22">
        <v>95866.65</v>
      </c>
      <c r="L129" s="22">
        <v>16097.15</v>
      </c>
      <c r="M129" s="22">
        <v>16097.15</v>
      </c>
      <c r="N129" s="22">
        <v>171236.2</v>
      </c>
      <c r="O129" s="137"/>
    </row>
    <row r="130" spans="1:15" ht="12.75">
      <c r="A130" s="35" t="s">
        <v>1418</v>
      </c>
      <c r="B130" s="35" t="s">
        <v>1419</v>
      </c>
      <c r="C130" s="138">
        <v>2</v>
      </c>
      <c r="D130" s="22">
        <v>0</v>
      </c>
      <c r="E130" s="22">
        <v>0</v>
      </c>
      <c r="F130" s="22">
        <v>0</v>
      </c>
      <c r="G130" s="22">
        <v>11340</v>
      </c>
      <c r="H130" s="22">
        <v>1790</v>
      </c>
      <c r="I130" s="22">
        <v>11340</v>
      </c>
      <c r="J130" s="22">
        <v>1790</v>
      </c>
      <c r="K130" s="22">
        <v>11340</v>
      </c>
      <c r="L130" s="22">
        <v>0</v>
      </c>
      <c r="M130" s="22">
        <v>0</v>
      </c>
      <c r="N130" s="22">
        <v>-11340</v>
      </c>
      <c r="O130" s="137"/>
    </row>
    <row r="131" spans="1:15" ht="12.75">
      <c r="A131" s="35" t="s">
        <v>246</v>
      </c>
      <c r="B131" s="35" t="s">
        <v>247</v>
      </c>
      <c r="C131" s="138">
        <v>2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137"/>
    </row>
    <row r="132" spans="1:15" ht="12.75">
      <c r="A132" s="35" t="s">
        <v>1420</v>
      </c>
      <c r="B132" s="35" t="s">
        <v>1421</v>
      </c>
      <c r="C132" s="138">
        <v>2</v>
      </c>
      <c r="D132" s="22">
        <v>0</v>
      </c>
      <c r="E132" s="22">
        <v>0</v>
      </c>
      <c r="F132" s="22">
        <v>32194.3</v>
      </c>
      <c r="G132" s="22">
        <v>100623.8</v>
      </c>
      <c r="H132" s="22">
        <v>16097.15</v>
      </c>
      <c r="I132" s="22">
        <v>84526.65</v>
      </c>
      <c r="J132" s="22">
        <v>16097.15</v>
      </c>
      <c r="K132" s="22">
        <v>84526.65</v>
      </c>
      <c r="L132" s="22">
        <v>16097.15</v>
      </c>
      <c r="M132" s="22">
        <v>16097.15</v>
      </c>
      <c r="N132" s="22">
        <v>-100623.8</v>
      </c>
      <c r="O132" s="137"/>
    </row>
    <row r="133" spans="1:15" ht="12.75">
      <c r="A133" s="35" t="s">
        <v>1068</v>
      </c>
      <c r="B133" s="35" t="s">
        <v>1078</v>
      </c>
      <c r="C133" s="138">
        <v>2</v>
      </c>
      <c r="D133" s="22">
        <v>640602</v>
      </c>
      <c r="E133" s="22">
        <v>1031228</v>
      </c>
      <c r="F133" s="22">
        <v>69360.93</v>
      </c>
      <c r="G133" s="22">
        <v>385340.74</v>
      </c>
      <c r="H133" s="22">
        <v>79569.84</v>
      </c>
      <c r="I133" s="22">
        <v>353087.12</v>
      </c>
      <c r="J133" s="22">
        <v>70999.84</v>
      </c>
      <c r="K133" s="22">
        <v>339598.31</v>
      </c>
      <c r="L133" s="22">
        <v>32253.62</v>
      </c>
      <c r="M133" s="22">
        <v>45742.43</v>
      </c>
      <c r="N133" s="22">
        <v>645887.26</v>
      </c>
      <c r="O133" s="137"/>
    </row>
    <row r="134" spans="1:15" ht="12.75">
      <c r="A134" s="35" t="s">
        <v>1422</v>
      </c>
      <c r="B134" s="35" t="s">
        <v>1423</v>
      </c>
      <c r="C134" s="138">
        <v>2</v>
      </c>
      <c r="D134" s="22">
        <v>0</v>
      </c>
      <c r="E134" s="22">
        <v>0</v>
      </c>
      <c r="F134" s="22">
        <v>43642.73</v>
      </c>
      <c r="G134" s="22">
        <v>216696.59</v>
      </c>
      <c r="H134" s="22">
        <v>28491.64</v>
      </c>
      <c r="I134" s="22">
        <v>184653.97</v>
      </c>
      <c r="J134" s="22">
        <v>19949.64</v>
      </c>
      <c r="K134" s="22">
        <v>171255.16</v>
      </c>
      <c r="L134" s="22">
        <v>32042.62</v>
      </c>
      <c r="M134" s="22">
        <v>45441.43</v>
      </c>
      <c r="N134" s="22">
        <v>-216696.59</v>
      </c>
      <c r="O134" s="137"/>
    </row>
    <row r="135" spans="1:15" ht="12.75">
      <c r="A135" s="35" t="s">
        <v>179</v>
      </c>
      <c r="B135" s="35" t="s">
        <v>180</v>
      </c>
      <c r="C135" s="138">
        <v>2</v>
      </c>
      <c r="D135" s="22">
        <v>0</v>
      </c>
      <c r="E135" s="22">
        <v>0</v>
      </c>
      <c r="F135" s="22">
        <v>0</v>
      </c>
      <c r="G135" s="22">
        <v>7455.55</v>
      </c>
      <c r="H135" s="22">
        <v>1050</v>
      </c>
      <c r="I135" s="22">
        <v>7455.55</v>
      </c>
      <c r="J135" s="22">
        <v>1050</v>
      </c>
      <c r="K135" s="22">
        <v>7455.55</v>
      </c>
      <c r="L135" s="22">
        <v>0</v>
      </c>
      <c r="M135" s="22">
        <v>0</v>
      </c>
      <c r="N135" s="22">
        <v>-7455.55</v>
      </c>
      <c r="O135" s="137"/>
    </row>
    <row r="136" spans="1:15" ht="12.75">
      <c r="A136" s="35" t="s">
        <v>1424</v>
      </c>
      <c r="B136" s="35" t="s">
        <v>1425</v>
      </c>
      <c r="C136" s="138">
        <v>2</v>
      </c>
      <c r="D136" s="22">
        <v>0</v>
      </c>
      <c r="E136" s="22">
        <v>0</v>
      </c>
      <c r="F136" s="22">
        <v>24339</v>
      </c>
      <c r="G136" s="22">
        <v>124983</v>
      </c>
      <c r="H136" s="22">
        <v>48678</v>
      </c>
      <c r="I136" s="22">
        <v>124983</v>
      </c>
      <c r="J136" s="22">
        <v>48678</v>
      </c>
      <c r="K136" s="22">
        <v>124983</v>
      </c>
      <c r="L136" s="22">
        <v>0</v>
      </c>
      <c r="M136" s="22">
        <v>0</v>
      </c>
      <c r="N136" s="22">
        <v>-124983</v>
      </c>
      <c r="O136" s="137"/>
    </row>
    <row r="137" spans="1:15" ht="12.75">
      <c r="A137" s="35" t="s">
        <v>1426</v>
      </c>
      <c r="B137" s="35" t="s">
        <v>1427</v>
      </c>
      <c r="C137" s="138">
        <v>2</v>
      </c>
      <c r="D137" s="22">
        <v>0</v>
      </c>
      <c r="E137" s="22">
        <v>0</v>
      </c>
      <c r="F137" s="22">
        <v>1379.2</v>
      </c>
      <c r="G137" s="22">
        <v>36205.6</v>
      </c>
      <c r="H137" s="22">
        <v>1350.2</v>
      </c>
      <c r="I137" s="22">
        <v>35994.6</v>
      </c>
      <c r="J137" s="22">
        <v>1322.2</v>
      </c>
      <c r="K137" s="22">
        <v>35904.6</v>
      </c>
      <c r="L137" s="22">
        <v>211</v>
      </c>
      <c r="M137" s="22">
        <v>301</v>
      </c>
      <c r="N137" s="22">
        <v>-36205.6</v>
      </c>
      <c r="O137" s="137"/>
    </row>
    <row r="138" spans="1:15" ht="12.75">
      <c r="A138" s="35" t="s">
        <v>1071</v>
      </c>
      <c r="B138" s="35" t="s">
        <v>1082</v>
      </c>
      <c r="C138" s="138">
        <v>2</v>
      </c>
      <c r="D138" s="22">
        <v>2779700</v>
      </c>
      <c r="E138" s="22">
        <v>2798326</v>
      </c>
      <c r="F138" s="22">
        <v>0</v>
      </c>
      <c r="G138" s="22">
        <v>1354844.4</v>
      </c>
      <c r="H138" s="22">
        <v>0</v>
      </c>
      <c r="I138" s="22">
        <v>42817.3</v>
      </c>
      <c r="J138" s="22">
        <v>0</v>
      </c>
      <c r="K138" s="22">
        <v>42817.3</v>
      </c>
      <c r="L138" s="22">
        <v>1312027.1</v>
      </c>
      <c r="M138" s="22">
        <v>1312027.1</v>
      </c>
      <c r="N138" s="22">
        <v>1443481.6</v>
      </c>
      <c r="O138" s="137"/>
    </row>
    <row r="139" spans="1:15" ht="12.75">
      <c r="A139" s="35" t="s">
        <v>1428</v>
      </c>
      <c r="B139" s="35" t="s">
        <v>1429</v>
      </c>
      <c r="C139" s="138">
        <v>2</v>
      </c>
      <c r="D139" s="22">
        <v>0</v>
      </c>
      <c r="E139" s="22">
        <v>0</v>
      </c>
      <c r="F139" s="22">
        <v>0</v>
      </c>
      <c r="G139" s="22">
        <v>1354844.4</v>
      </c>
      <c r="H139" s="22">
        <v>0</v>
      </c>
      <c r="I139" s="22">
        <v>42817.3</v>
      </c>
      <c r="J139" s="22">
        <v>0</v>
      </c>
      <c r="K139" s="22">
        <v>42817.3</v>
      </c>
      <c r="L139" s="22">
        <v>1312027.1</v>
      </c>
      <c r="M139" s="22">
        <v>1312027.1</v>
      </c>
      <c r="N139" s="22">
        <v>-1354844.4</v>
      </c>
      <c r="O139" s="137"/>
    </row>
    <row r="140" spans="1:15" ht="12.75">
      <c r="A140" s="35" t="s">
        <v>1075</v>
      </c>
      <c r="B140" s="35" t="s">
        <v>367</v>
      </c>
      <c r="C140" s="138">
        <v>2</v>
      </c>
      <c r="D140" s="22">
        <v>5512016</v>
      </c>
      <c r="E140" s="22">
        <v>6541614.53</v>
      </c>
      <c r="F140" s="22">
        <v>284223.81</v>
      </c>
      <c r="G140" s="22">
        <v>2763451.77</v>
      </c>
      <c r="H140" s="22">
        <v>260445.46</v>
      </c>
      <c r="I140" s="22">
        <v>1998101.1</v>
      </c>
      <c r="J140" s="22">
        <v>277864.13</v>
      </c>
      <c r="K140" s="22">
        <v>1967383.21</v>
      </c>
      <c r="L140" s="22">
        <v>765350.67</v>
      </c>
      <c r="M140" s="22">
        <v>796068.56</v>
      </c>
      <c r="N140" s="22">
        <v>3778162.76</v>
      </c>
      <c r="O140" s="137"/>
    </row>
    <row r="141" spans="1:15" ht="12.75">
      <c r="A141" s="35" t="s">
        <v>1430</v>
      </c>
      <c r="B141" s="35" t="s">
        <v>1431</v>
      </c>
      <c r="C141" s="138">
        <v>2</v>
      </c>
      <c r="D141" s="22">
        <v>0</v>
      </c>
      <c r="E141" s="22">
        <v>0</v>
      </c>
      <c r="F141" s="22">
        <v>0</v>
      </c>
      <c r="G141" s="22">
        <v>7838</v>
      </c>
      <c r="H141" s="22">
        <v>0</v>
      </c>
      <c r="I141" s="22">
        <v>6866</v>
      </c>
      <c r="J141" s="22">
        <v>324</v>
      </c>
      <c r="K141" s="22">
        <v>6866</v>
      </c>
      <c r="L141" s="22">
        <v>972</v>
      </c>
      <c r="M141" s="22">
        <v>972</v>
      </c>
      <c r="N141" s="22">
        <v>-7838</v>
      </c>
      <c r="O141" s="137"/>
    </row>
    <row r="142" spans="1:15" ht="12.75">
      <c r="A142" s="35" t="s">
        <v>1432</v>
      </c>
      <c r="B142" s="35" t="s">
        <v>1433</v>
      </c>
      <c r="C142" s="138">
        <v>2</v>
      </c>
      <c r="D142" s="22">
        <v>0</v>
      </c>
      <c r="E142" s="22">
        <v>0</v>
      </c>
      <c r="F142" s="22">
        <v>45074.85</v>
      </c>
      <c r="G142" s="22">
        <v>161152.39</v>
      </c>
      <c r="H142" s="22">
        <v>13109.07</v>
      </c>
      <c r="I142" s="22">
        <v>92223.28</v>
      </c>
      <c r="J142" s="22">
        <v>13389.07</v>
      </c>
      <c r="K142" s="22">
        <v>92223.28</v>
      </c>
      <c r="L142" s="22">
        <v>68929.11</v>
      </c>
      <c r="M142" s="22">
        <v>68929.11</v>
      </c>
      <c r="N142" s="22">
        <v>-161152.39</v>
      </c>
      <c r="O142" s="137"/>
    </row>
    <row r="143" spans="1:15" ht="12.75">
      <c r="A143" s="35" t="s">
        <v>1434</v>
      </c>
      <c r="B143" s="35" t="s">
        <v>1435</v>
      </c>
      <c r="C143" s="138">
        <v>2</v>
      </c>
      <c r="D143" s="22">
        <v>0</v>
      </c>
      <c r="E143" s="22">
        <v>0</v>
      </c>
      <c r="F143" s="22">
        <v>35843.6</v>
      </c>
      <c r="G143" s="22">
        <v>319857.8</v>
      </c>
      <c r="H143" s="22">
        <v>35843.6</v>
      </c>
      <c r="I143" s="22">
        <v>319857.8</v>
      </c>
      <c r="J143" s="22">
        <v>68455.4</v>
      </c>
      <c r="K143" s="22">
        <v>317055.4</v>
      </c>
      <c r="L143" s="22">
        <v>0</v>
      </c>
      <c r="M143" s="22">
        <v>2802.4</v>
      </c>
      <c r="N143" s="22">
        <v>-319857.8</v>
      </c>
      <c r="O143" s="137"/>
    </row>
    <row r="144" spans="1:15" ht="12.75">
      <c r="A144" s="35" t="s">
        <v>1436</v>
      </c>
      <c r="B144" s="35" t="s">
        <v>1437</v>
      </c>
      <c r="C144" s="138">
        <v>2</v>
      </c>
      <c r="D144" s="22">
        <v>0</v>
      </c>
      <c r="E144" s="22">
        <v>0</v>
      </c>
      <c r="F144" s="22">
        <v>165931.89</v>
      </c>
      <c r="G144" s="22">
        <v>1216232.27</v>
      </c>
      <c r="H144" s="22">
        <v>104703.47</v>
      </c>
      <c r="I144" s="22">
        <v>873199.99</v>
      </c>
      <c r="J144" s="22">
        <v>91715.84</v>
      </c>
      <c r="K144" s="22">
        <v>852613.5</v>
      </c>
      <c r="L144" s="22">
        <v>343032.28</v>
      </c>
      <c r="M144" s="22">
        <v>363618.77</v>
      </c>
      <c r="N144" s="22">
        <v>-1216232.27</v>
      </c>
      <c r="O144" s="137"/>
    </row>
    <row r="145" spans="1:15" ht="12.75">
      <c r="A145" s="35" t="s">
        <v>1438</v>
      </c>
      <c r="B145" s="35" t="s">
        <v>1439</v>
      </c>
      <c r="C145" s="138">
        <v>2</v>
      </c>
      <c r="D145" s="22">
        <v>0</v>
      </c>
      <c r="E145" s="22">
        <v>0</v>
      </c>
      <c r="F145" s="22">
        <v>100</v>
      </c>
      <c r="G145" s="22">
        <v>39900</v>
      </c>
      <c r="H145" s="22">
        <v>3600</v>
      </c>
      <c r="I145" s="22">
        <v>33300</v>
      </c>
      <c r="J145" s="22">
        <v>5150</v>
      </c>
      <c r="K145" s="22">
        <v>33200</v>
      </c>
      <c r="L145" s="22">
        <v>6600</v>
      </c>
      <c r="M145" s="22">
        <v>6700</v>
      </c>
      <c r="N145" s="22">
        <v>-39900</v>
      </c>
      <c r="O145" s="137"/>
    </row>
    <row r="146" spans="1:15" ht="12.75">
      <c r="A146" s="35" t="s">
        <v>181</v>
      </c>
      <c r="B146" s="35" t="s">
        <v>182</v>
      </c>
      <c r="C146" s="138">
        <v>2</v>
      </c>
      <c r="D146" s="22">
        <v>0</v>
      </c>
      <c r="E146" s="22">
        <v>0</v>
      </c>
      <c r="F146" s="22">
        <v>0</v>
      </c>
      <c r="G146" s="22">
        <v>250</v>
      </c>
      <c r="H146" s="22">
        <v>250</v>
      </c>
      <c r="I146" s="22">
        <v>250</v>
      </c>
      <c r="J146" s="22">
        <v>250</v>
      </c>
      <c r="K146" s="22">
        <v>250</v>
      </c>
      <c r="L146" s="22">
        <v>0</v>
      </c>
      <c r="M146" s="22">
        <v>0</v>
      </c>
      <c r="N146" s="22">
        <v>-250</v>
      </c>
      <c r="O146" s="137"/>
    </row>
    <row r="147" spans="1:15" ht="12.75">
      <c r="A147" s="35" t="s">
        <v>183</v>
      </c>
      <c r="B147" s="35" t="s">
        <v>184</v>
      </c>
      <c r="C147" s="138">
        <v>2</v>
      </c>
      <c r="D147" s="22">
        <v>0</v>
      </c>
      <c r="E147" s="22">
        <v>0</v>
      </c>
      <c r="F147" s="22">
        <v>0</v>
      </c>
      <c r="G147" s="22">
        <v>400</v>
      </c>
      <c r="H147" s="22">
        <v>400</v>
      </c>
      <c r="I147" s="22">
        <v>400</v>
      </c>
      <c r="J147" s="22">
        <v>44</v>
      </c>
      <c r="K147" s="22">
        <v>44</v>
      </c>
      <c r="L147" s="22">
        <v>0</v>
      </c>
      <c r="M147" s="22">
        <v>356</v>
      </c>
      <c r="N147" s="22">
        <v>-400</v>
      </c>
      <c r="O147" s="137"/>
    </row>
    <row r="148" spans="1:15" ht="12.75">
      <c r="A148" s="35" t="s">
        <v>1440</v>
      </c>
      <c r="B148" s="35" t="s">
        <v>850</v>
      </c>
      <c r="C148" s="138">
        <v>2</v>
      </c>
      <c r="D148" s="22">
        <v>0</v>
      </c>
      <c r="E148" s="22">
        <v>0</v>
      </c>
      <c r="F148" s="22">
        <v>0</v>
      </c>
      <c r="G148" s="22">
        <v>2280</v>
      </c>
      <c r="H148" s="22">
        <v>0</v>
      </c>
      <c r="I148" s="22">
        <v>2280</v>
      </c>
      <c r="J148" s="22">
        <v>0</v>
      </c>
      <c r="K148" s="22">
        <v>2280</v>
      </c>
      <c r="L148" s="22">
        <v>0</v>
      </c>
      <c r="M148" s="22">
        <v>0</v>
      </c>
      <c r="N148" s="22">
        <v>-2280</v>
      </c>
      <c r="O148" s="137"/>
    </row>
    <row r="149" spans="1:15" ht="12.75">
      <c r="A149" s="35" t="s">
        <v>185</v>
      </c>
      <c r="B149" s="35" t="s">
        <v>186</v>
      </c>
      <c r="C149" s="138">
        <v>2</v>
      </c>
      <c r="D149" s="22">
        <v>0</v>
      </c>
      <c r="E149" s="22">
        <v>0</v>
      </c>
      <c r="F149" s="22">
        <v>3000</v>
      </c>
      <c r="G149" s="22">
        <v>3000</v>
      </c>
      <c r="H149" s="22">
        <v>0</v>
      </c>
      <c r="I149" s="22">
        <v>0</v>
      </c>
      <c r="J149" s="22">
        <v>0</v>
      </c>
      <c r="K149" s="22">
        <v>0</v>
      </c>
      <c r="L149" s="22">
        <v>3000</v>
      </c>
      <c r="M149" s="22">
        <v>3000</v>
      </c>
      <c r="N149" s="22">
        <v>-3000</v>
      </c>
      <c r="O149" s="137"/>
    </row>
    <row r="150" spans="1:15" ht="12.75">
      <c r="A150" s="35" t="s">
        <v>640</v>
      </c>
      <c r="B150" s="35" t="s">
        <v>780</v>
      </c>
      <c r="C150" s="138">
        <v>2</v>
      </c>
      <c r="D150" s="22">
        <v>0</v>
      </c>
      <c r="E150" s="22">
        <v>0</v>
      </c>
      <c r="F150" s="22">
        <v>1100</v>
      </c>
      <c r="G150" s="22">
        <v>1330</v>
      </c>
      <c r="H150" s="22">
        <v>1100</v>
      </c>
      <c r="I150" s="22">
        <v>1330</v>
      </c>
      <c r="J150" s="22">
        <v>1100</v>
      </c>
      <c r="K150" s="22">
        <v>1330</v>
      </c>
      <c r="L150" s="22">
        <v>0</v>
      </c>
      <c r="M150" s="22">
        <v>0</v>
      </c>
      <c r="N150" s="22">
        <v>-1330</v>
      </c>
      <c r="O150" s="137"/>
    </row>
    <row r="151" spans="1:15" ht="12.75">
      <c r="A151" s="35" t="s">
        <v>851</v>
      </c>
      <c r="B151" s="35" t="s">
        <v>852</v>
      </c>
      <c r="C151" s="138">
        <v>2</v>
      </c>
      <c r="D151" s="22">
        <v>0</v>
      </c>
      <c r="E151" s="22">
        <v>0</v>
      </c>
      <c r="F151" s="22">
        <v>0</v>
      </c>
      <c r="G151" s="22">
        <v>4800</v>
      </c>
      <c r="H151" s="22">
        <v>0</v>
      </c>
      <c r="I151" s="22">
        <v>4800</v>
      </c>
      <c r="J151" s="22">
        <v>0</v>
      </c>
      <c r="K151" s="22">
        <v>4800</v>
      </c>
      <c r="L151" s="22">
        <v>0</v>
      </c>
      <c r="M151" s="22">
        <v>0</v>
      </c>
      <c r="N151" s="22">
        <v>-4800</v>
      </c>
      <c r="O151" s="137"/>
    </row>
    <row r="152" spans="1:15" ht="12.75">
      <c r="A152" s="35" t="s">
        <v>187</v>
      </c>
      <c r="B152" s="35" t="s">
        <v>802</v>
      </c>
      <c r="C152" s="138">
        <v>2</v>
      </c>
      <c r="D152" s="22">
        <v>0</v>
      </c>
      <c r="E152" s="22">
        <v>0</v>
      </c>
      <c r="F152" s="22">
        <v>2535</v>
      </c>
      <c r="G152" s="22">
        <v>6670</v>
      </c>
      <c r="H152" s="22">
        <v>0</v>
      </c>
      <c r="I152" s="22">
        <v>1600</v>
      </c>
      <c r="J152" s="22">
        <v>0</v>
      </c>
      <c r="K152" s="22">
        <v>1600</v>
      </c>
      <c r="L152" s="22">
        <v>5070</v>
      </c>
      <c r="M152" s="22">
        <v>5070</v>
      </c>
      <c r="N152" s="22">
        <v>-6670</v>
      </c>
      <c r="O152" s="137"/>
    </row>
    <row r="153" spans="1:15" ht="12.75">
      <c r="A153" s="35" t="s">
        <v>188</v>
      </c>
      <c r="B153" s="35" t="s">
        <v>189</v>
      </c>
      <c r="C153" s="138">
        <v>2</v>
      </c>
      <c r="D153" s="22">
        <v>0</v>
      </c>
      <c r="E153" s="22">
        <v>0</v>
      </c>
      <c r="F153" s="22">
        <v>0</v>
      </c>
      <c r="G153" s="22">
        <v>569.94</v>
      </c>
      <c r="H153" s="22">
        <v>0</v>
      </c>
      <c r="I153" s="22">
        <v>569.94</v>
      </c>
      <c r="J153" s="22">
        <v>0</v>
      </c>
      <c r="K153" s="22">
        <v>569.94</v>
      </c>
      <c r="L153" s="22">
        <v>0</v>
      </c>
      <c r="M153" s="22">
        <v>0</v>
      </c>
      <c r="N153" s="22">
        <v>-569.94</v>
      </c>
      <c r="O153" s="137"/>
    </row>
    <row r="154" spans="1:15" ht="12.75">
      <c r="A154" s="35" t="s">
        <v>853</v>
      </c>
      <c r="B154" s="35" t="s">
        <v>854</v>
      </c>
      <c r="C154" s="138">
        <v>2</v>
      </c>
      <c r="D154" s="22">
        <v>0</v>
      </c>
      <c r="E154" s="22">
        <v>0</v>
      </c>
      <c r="F154" s="22">
        <v>2682.62</v>
      </c>
      <c r="G154" s="22">
        <v>4620.94</v>
      </c>
      <c r="H154" s="22">
        <v>2682.62</v>
      </c>
      <c r="I154" s="22">
        <v>4108.42</v>
      </c>
      <c r="J154" s="22">
        <v>2682.62</v>
      </c>
      <c r="K154" s="22">
        <v>4108.42</v>
      </c>
      <c r="L154" s="22">
        <v>512.52</v>
      </c>
      <c r="M154" s="22">
        <v>512.52</v>
      </c>
      <c r="N154" s="22">
        <v>-4620.94</v>
      </c>
      <c r="O154" s="137"/>
    </row>
    <row r="155" spans="1:15" ht="12.75">
      <c r="A155" s="35" t="s">
        <v>190</v>
      </c>
      <c r="B155" s="35" t="s">
        <v>792</v>
      </c>
      <c r="C155" s="138">
        <v>2</v>
      </c>
      <c r="D155" s="22">
        <v>0</v>
      </c>
      <c r="E155" s="22">
        <v>0</v>
      </c>
      <c r="F155" s="22">
        <v>1580</v>
      </c>
      <c r="G155" s="22">
        <v>4560</v>
      </c>
      <c r="H155" s="22">
        <v>3280</v>
      </c>
      <c r="I155" s="22">
        <v>4560</v>
      </c>
      <c r="J155" s="22">
        <v>3980</v>
      </c>
      <c r="K155" s="22">
        <v>3980</v>
      </c>
      <c r="L155" s="22">
        <v>0</v>
      </c>
      <c r="M155" s="22">
        <v>580</v>
      </c>
      <c r="N155" s="22">
        <v>-4560</v>
      </c>
      <c r="O155" s="137"/>
    </row>
    <row r="156" spans="1:15" ht="12.75">
      <c r="A156" s="35" t="s">
        <v>855</v>
      </c>
      <c r="B156" s="35" t="s">
        <v>856</v>
      </c>
      <c r="C156" s="138">
        <v>2</v>
      </c>
      <c r="D156" s="22">
        <v>0</v>
      </c>
      <c r="E156" s="22">
        <v>0</v>
      </c>
      <c r="F156" s="22">
        <v>6212.04</v>
      </c>
      <c r="G156" s="22">
        <v>832799.73</v>
      </c>
      <c r="H156" s="22">
        <v>80406.64</v>
      </c>
      <c r="I156" s="22">
        <v>507606.81</v>
      </c>
      <c r="J156" s="22">
        <v>77013.64</v>
      </c>
      <c r="K156" s="22">
        <v>504213.81</v>
      </c>
      <c r="L156" s="22">
        <v>325192.92</v>
      </c>
      <c r="M156" s="22">
        <v>328585.92</v>
      </c>
      <c r="N156" s="22">
        <v>-832799.73</v>
      </c>
      <c r="O156" s="137"/>
    </row>
    <row r="157" spans="1:15" ht="12.75">
      <c r="A157" s="35" t="s">
        <v>857</v>
      </c>
      <c r="B157" s="35" t="s">
        <v>858</v>
      </c>
      <c r="C157" s="138">
        <v>2</v>
      </c>
      <c r="D157" s="22">
        <v>0</v>
      </c>
      <c r="E157" s="22">
        <v>0</v>
      </c>
      <c r="F157" s="22">
        <v>8267.81</v>
      </c>
      <c r="G157" s="22">
        <v>73016.22</v>
      </c>
      <c r="H157" s="22">
        <v>11391.58</v>
      </c>
      <c r="I157" s="22">
        <v>72370.38</v>
      </c>
      <c r="J157" s="22">
        <v>11391.58</v>
      </c>
      <c r="K157" s="22">
        <v>72370.38</v>
      </c>
      <c r="L157" s="22">
        <v>645.84</v>
      </c>
      <c r="M157" s="22">
        <v>645.84</v>
      </c>
      <c r="N157" s="22">
        <v>-73016.22</v>
      </c>
      <c r="O157" s="137"/>
    </row>
    <row r="158" spans="1:15" ht="12.75">
      <c r="A158" s="35" t="s">
        <v>859</v>
      </c>
      <c r="B158" s="35" t="s">
        <v>860</v>
      </c>
      <c r="C158" s="138">
        <v>2</v>
      </c>
      <c r="D158" s="22">
        <v>0</v>
      </c>
      <c r="E158" s="22">
        <v>0</v>
      </c>
      <c r="F158" s="22">
        <v>11896</v>
      </c>
      <c r="G158" s="22">
        <v>84174.48</v>
      </c>
      <c r="H158" s="22">
        <v>3678.48</v>
      </c>
      <c r="I158" s="22">
        <v>72778.48</v>
      </c>
      <c r="J158" s="22">
        <v>2367.98</v>
      </c>
      <c r="K158" s="22">
        <v>69878.48</v>
      </c>
      <c r="L158" s="22">
        <v>11396</v>
      </c>
      <c r="M158" s="22">
        <v>14296</v>
      </c>
      <c r="N158" s="22">
        <v>-84174.48</v>
      </c>
      <c r="O158" s="137"/>
    </row>
    <row r="159" spans="1:15" ht="12.75">
      <c r="A159" s="35" t="s">
        <v>1079</v>
      </c>
      <c r="B159" s="35" t="s">
        <v>370</v>
      </c>
      <c r="C159" s="138">
        <v>2</v>
      </c>
      <c r="D159" s="22">
        <v>26000</v>
      </c>
      <c r="E159" s="22">
        <v>26000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26000</v>
      </c>
      <c r="O159" s="137"/>
    </row>
    <row r="160" spans="1:15" ht="12.75">
      <c r="A160" s="35" t="s">
        <v>1083</v>
      </c>
      <c r="B160" s="35" t="s">
        <v>374</v>
      </c>
      <c r="C160" s="138">
        <v>2</v>
      </c>
      <c r="D160" s="22">
        <v>118242372</v>
      </c>
      <c r="E160" s="22">
        <v>154463044.55</v>
      </c>
      <c r="F160" s="22">
        <v>13945065.63</v>
      </c>
      <c r="G160" s="22">
        <v>122802000.93</v>
      </c>
      <c r="H160" s="22">
        <v>12930760.86</v>
      </c>
      <c r="I160" s="22">
        <v>105907308.52</v>
      </c>
      <c r="J160" s="22">
        <v>12817514.57</v>
      </c>
      <c r="K160" s="22">
        <v>105159749.53</v>
      </c>
      <c r="L160" s="22">
        <v>16894692.41</v>
      </c>
      <c r="M160" s="22">
        <v>17642251.4</v>
      </c>
      <c r="N160" s="22">
        <v>31661043.62</v>
      </c>
      <c r="O160" s="137"/>
    </row>
    <row r="161" spans="1:15" ht="12.75">
      <c r="A161" s="35" t="s">
        <v>861</v>
      </c>
      <c r="B161" s="35" t="s">
        <v>862</v>
      </c>
      <c r="C161" s="138">
        <v>2</v>
      </c>
      <c r="D161" s="22">
        <v>0</v>
      </c>
      <c r="E161" s="22">
        <v>0</v>
      </c>
      <c r="F161" s="22">
        <v>4760.77</v>
      </c>
      <c r="G161" s="22">
        <v>70652.83</v>
      </c>
      <c r="H161" s="22">
        <v>1618.52</v>
      </c>
      <c r="I161" s="22">
        <v>63039.48</v>
      </c>
      <c r="J161" s="22">
        <v>2269.68</v>
      </c>
      <c r="K161" s="22">
        <v>62790.64</v>
      </c>
      <c r="L161" s="22">
        <v>7613.35</v>
      </c>
      <c r="M161" s="22">
        <v>7862.19</v>
      </c>
      <c r="N161" s="22">
        <v>-70652.83</v>
      </c>
      <c r="O161" s="137"/>
    </row>
    <row r="162" spans="1:15" ht="12.75">
      <c r="A162" s="35" t="s">
        <v>191</v>
      </c>
      <c r="B162" s="35" t="s">
        <v>192</v>
      </c>
      <c r="C162" s="138">
        <v>2</v>
      </c>
      <c r="D162" s="22">
        <v>0</v>
      </c>
      <c r="E162" s="22">
        <v>0</v>
      </c>
      <c r="F162" s="22">
        <v>0</v>
      </c>
      <c r="G162" s="22">
        <v>1447.5</v>
      </c>
      <c r="H162" s="22">
        <v>0</v>
      </c>
      <c r="I162" s="22">
        <v>1447.5</v>
      </c>
      <c r="J162" s="22">
        <v>0</v>
      </c>
      <c r="K162" s="22">
        <v>1447.5</v>
      </c>
      <c r="L162" s="22">
        <v>0</v>
      </c>
      <c r="M162" s="22">
        <v>0</v>
      </c>
      <c r="N162" s="22">
        <v>-1447.5</v>
      </c>
      <c r="O162" s="137"/>
    </row>
    <row r="163" spans="1:15" ht="12.75">
      <c r="A163" s="35" t="s">
        <v>863</v>
      </c>
      <c r="B163" s="35" t="s">
        <v>1433</v>
      </c>
      <c r="C163" s="138">
        <v>2</v>
      </c>
      <c r="D163" s="22">
        <v>0</v>
      </c>
      <c r="E163" s="22">
        <v>0</v>
      </c>
      <c r="F163" s="22">
        <v>149277.8</v>
      </c>
      <c r="G163" s="22">
        <v>1853279.51</v>
      </c>
      <c r="H163" s="22">
        <v>276151.51</v>
      </c>
      <c r="I163" s="22">
        <v>1169974.81</v>
      </c>
      <c r="J163" s="22">
        <v>276151.51</v>
      </c>
      <c r="K163" s="22">
        <v>1169974.81</v>
      </c>
      <c r="L163" s="22">
        <v>683304.7</v>
      </c>
      <c r="M163" s="22">
        <v>683304.7</v>
      </c>
      <c r="N163" s="22">
        <v>-1853279.51</v>
      </c>
      <c r="O163" s="137"/>
    </row>
    <row r="164" spans="1:15" ht="12.75">
      <c r="A164" s="35" t="s">
        <v>864</v>
      </c>
      <c r="B164" s="35" t="s">
        <v>865</v>
      </c>
      <c r="C164" s="138">
        <v>2</v>
      </c>
      <c r="D164" s="22">
        <v>0</v>
      </c>
      <c r="E164" s="22">
        <v>0</v>
      </c>
      <c r="F164" s="22">
        <v>0</v>
      </c>
      <c r="G164" s="22">
        <v>454595.93</v>
      </c>
      <c r="H164" s="22">
        <v>35000</v>
      </c>
      <c r="I164" s="22">
        <v>314595.93</v>
      </c>
      <c r="J164" s="22">
        <v>40923.78</v>
      </c>
      <c r="K164" s="22">
        <v>314595.93</v>
      </c>
      <c r="L164" s="22">
        <v>140000</v>
      </c>
      <c r="M164" s="22">
        <v>140000</v>
      </c>
      <c r="N164" s="22">
        <v>-454595.93</v>
      </c>
      <c r="O164" s="137"/>
    </row>
    <row r="165" spans="1:15" ht="12.75">
      <c r="A165" s="35" t="s">
        <v>866</v>
      </c>
      <c r="B165" s="35" t="s">
        <v>1437</v>
      </c>
      <c r="C165" s="138">
        <v>2</v>
      </c>
      <c r="D165" s="22">
        <v>0</v>
      </c>
      <c r="E165" s="22">
        <v>0</v>
      </c>
      <c r="F165" s="22">
        <v>79643.64</v>
      </c>
      <c r="G165" s="22">
        <v>2231646.07</v>
      </c>
      <c r="H165" s="22">
        <v>210789.4</v>
      </c>
      <c r="I165" s="22">
        <v>1883037.14</v>
      </c>
      <c r="J165" s="22">
        <v>197877.5</v>
      </c>
      <c r="K165" s="22">
        <v>1854360.85</v>
      </c>
      <c r="L165" s="22">
        <v>348608.93</v>
      </c>
      <c r="M165" s="22">
        <v>377285.22</v>
      </c>
      <c r="N165" s="22">
        <v>-2231646.07</v>
      </c>
      <c r="O165" s="137"/>
    </row>
    <row r="166" spans="1:15" ht="12.75">
      <c r="A166" s="35" t="s">
        <v>867</v>
      </c>
      <c r="B166" s="35" t="s">
        <v>868</v>
      </c>
      <c r="C166" s="138">
        <v>2</v>
      </c>
      <c r="D166" s="22">
        <v>0</v>
      </c>
      <c r="E166" s="22">
        <v>0</v>
      </c>
      <c r="F166" s="22">
        <v>16858.7</v>
      </c>
      <c r="G166" s="22">
        <v>187057.13</v>
      </c>
      <c r="H166" s="22">
        <v>25233.7</v>
      </c>
      <c r="I166" s="22">
        <v>162215.47</v>
      </c>
      <c r="J166" s="22">
        <v>25233.7</v>
      </c>
      <c r="K166" s="22">
        <v>162215.47</v>
      </c>
      <c r="L166" s="22">
        <v>24841.66</v>
      </c>
      <c r="M166" s="22">
        <v>24841.66</v>
      </c>
      <c r="N166" s="22">
        <v>-187057.13</v>
      </c>
      <c r="O166" s="137"/>
    </row>
    <row r="167" spans="1:15" ht="12.75">
      <c r="A167" s="35" t="s">
        <v>869</v>
      </c>
      <c r="B167" s="35" t="s">
        <v>870</v>
      </c>
      <c r="C167" s="138">
        <v>2</v>
      </c>
      <c r="D167" s="22">
        <v>0</v>
      </c>
      <c r="E167" s="22">
        <v>0</v>
      </c>
      <c r="F167" s="22">
        <v>44385.44</v>
      </c>
      <c r="G167" s="22">
        <v>669995.54</v>
      </c>
      <c r="H167" s="22">
        <v>32927.81</v>
      </c>
      <c r="I167" s="22">
        <v>617392.89</v>
      </c>
      <c r="J167" s="22">
        <v>37982.81</v>
      </c>
      <c r="K167" s="22">
        <v>609887.89</v>
      </c>
      <c r="L167" s="22">
        <v>52602.65</v>
      </c>
      <c r="M167" s="22">
        <v>60107.65</v>
      </c>
      <c r="N167" s="22">
        <v>-669995.54</v>
      </c>
      <c r="O167" s="137"/>
    </row>
    <row r="168" spans="1:15" ht="12.75">
      <c r="A168" s="35" t="s">
        <v>871</v>
      </c>
      <c r="B168" s="35" t="s">
        <v>850</v>
      </c>
      <c r="C168" s="138">
        <v>2</v>
      </c>
      <c r="D168" s="22">
        <v>0</v>
      </c>
      <c r="E168" s="22">
        <v>0</v>
      </c>
      <c r="F168" s="22">
        <v>138954.16</v>
      </c>
      <c r="G168" s="22">
        <v>970058.36</v>
      </c>
      <c r="H168" s="22">
        <v>124190.65</v>
      </c>
      <c r="I168" s="22">
        <v>830022.44</v>
      </c>
      <c r="J168" s="22">
        <v>117415.65</v>
      </c>
      <c r="K168" s="22">
        <v>809580.44</v>
      </c>
      <c r="L168" s="22">
        <v>140035.92</v>
      </c>
      <c r="M168" s="22">
        <v>160477.92</v>
      </c>
      <c r="N168" s="22">
        <v>-970058.36</v>
      </c>
      <c r="O168" s="137"/>
    </row>
    <row r="169" spans="1:15" ht="12.75">
      <c r="A169" s="35" t="s">
        <v>872</v>
      </c>
      <c r="B169" s="35" t="s">
        <v>873</v>
      </c>
      <c r="C169" s="138">
        <v>2</v>
      </c>
      <c r="D169" s="22">
        <v>0</v>
      </c>
      <c r="E169" s="22">
        <v>0</v>
      </c>
      <c r="F169" s="22">
        <v>27675.45</v>
      </c>
      <c r="G169" s="22">
        <v>310885.55</v>
      </c>
      <c r="H169" s="22">
        <v>24186.43</v>
      </c>
      <c r="I169" s="22">
        <v>236581.82</v>
      </c>
      <c r="J169" s="22">
        <v>20689.74</v>
      </c>
      <c r="K169" s="22">
        <v>229896.73</v>
      </c>
      <c r="L169" s="22">
        <v>74303.73</v>
      </c>
      <c r="M169" s="22">
        <v>80988.82</v>
      </c>
      <c r="N169" s="22">
        <v>-310885.55</v>
      </c>
      <c r="O169" s="137"/>
    </row>
    <row r="170" spans="1:15" ht="12.75">
      <c r="A170" s="35" t="s">
        <v>874</v>
      </c>
      <c r="B170" s="35" t="s">
        <v>875</v>
      </c>
      <c r="C170" s="138">
        <v>2</v>
      </c>
      <c r="D170" s="22">
        <v>0</v>
      </c>
      <c r="E170" s="22">
        <v>0</v>
      </c>
      <c r="F170" s="22">
        <v>50781.83</v>
      </c>
      <c r="G170" s="22">
        <v>422332.96</v>
      </c>
      <c r="H170" s="22">
        <v>56191.15</v>
      </c>
      <c r="I170" s="22">
        <v>331779.63</v>
      </c>
      <c r="J170" s="22">
        <v>51872.27</v>
      </c>
      <c r="K170" s="22">
        <v>312732.43</v>
      </c>
      <c r="L170" s="22">
        <v>90553.33</v>
      </c>
      <c r="M170" s="22">
        <v>109600.53</v>
      </c>
      <c r="N170" s="22">
        <v>-422332.96</v>
      </c>
      <c r="O170" s="137"/>
    </row>
    <row r="171" spans="1:15" ht="12.75">
      <c r="A171" s="35" t="s">
        <v>876</v>
      </c>
      <c r="B171" s="35" t="s">
        <v>877</v>
      </c>
      <c r="C171" s="138">
        <v>2</v>
      </c>
      <c r="D171" s="22">
        <v>0</v>
      </c>
      <c r="E171" s="22">
        <v>0</v>
      </c>
      <c r="F171" s="22">
        <v>3482</v>
      </c>
      <c r="G171" s="22">
        <v>111863.84</v>
      </c>
      <c r="H171" s="22">
        <v>11245.84</v>
      </c>
      <c r="I171" s="22">
        <v>102931.84</v>
      </c>
      <c r="J171" s="22">
        <v>9808.84</v>
      </c>
      <c r="K171" s="22">
        <v>101165.84</v>
      </c>
      <c r="L171" s="22">
        <v>8932</v>
      </c>
      <c r="M171" s="22">
        <v>10698</v>
      </c>
      <c r="N171" s="22">
        <v>-111863.84</v>
      </c>
      <c r="O171" s="137"/>
    </row>
    <row r="172" spans="1:15" ht="12.75">
      <c r="A172" s="35" t="s">
        <v>878</v>
      </c>
      <c r="B172" s="35" t="s">
        <v>879</v>
      </c>
      <c r="C172" s="138">
        <v>2</v>
      </c>
      <c r="D172" s="22">
        <v>0</v>
      </c>
      <c r="E172" s="22">
        <v>0</v>
      </c>
      <c r="F172" s="22">
        <v>0</v>
      </c>
      <c r="G172" s="22">
        <v>241560</v>
      </c>
      <c r="H172" s="22">
        <v>0</v>
      </c>
      <c r="I172" s="22">
        <v>0</v>
      </c>
      <c r="J172" s="22">
        <v>0</v>
      </c>
      <c r="K172" s="22">
        <v>0</v>
      </c>
      <c r="L172" s="22">
        <v>241560</v>
      </c>
      <c r="M172" s="22">
        <v>241560</v>
      </c>
      <c r="N172" s="22">
        <v>-241560</v>
      </c>
      <c r="O172" s="137"/>
    </row>
    <row r="173" spans="1:15" ht="12.75">
      <c r="A173" s="35" t="s">
        <v>880</v>
      </c>
      <c r="B173" s="35" t="s">
        <v>881</v>
      </c>
      <c r="C173" s="138">
        <v>2</v>
      </c>
      <c r="D173" s="22">
        <v>0</v>
      </c>
      <c r="E173" s="22">
        <v>0</v>
      </c>
      <c r="F173" s="22">
        <v>3300</v>
      </c>
      <c r="G173" s="22">
        <v>194530</v>
      </c>
      <c r="H173" s="22">
        <v>0</v>
      </c>
      <c r="I173" s="22">
        <v>191230</v>
      </c>
      <c r="J173" s="22">
        <v>0</v>
      </c>
      <c r="K173" s="22">
        <v>191230</v>
      </c>
      <c r="L173" s="22">
        <v>3300</v>
      </c>
      <c r="M173" s="22">
        <v>3300</v>
      </c>
      <c r="N173" s="22">
        <v>-194530</v>
      </c>
      <c r="O173" s="137"/>
    </row>
    <row r="174" spans="1:15" ht="12.75">
      <c r="A174" s="35" t="s">
        <v>882</v>
      </c>
      <c r="B174" s="35" t="s">
        <v>883</v>
      </c>
      <c r="C174" s="138">
        <v>2</v>
      </c>
      <c r="D174" s="22">
        <v>0</v>
      </c>
      <c r="E174" s="22">
        <v>0</v>
      </c>
      <c r="F174" s="22">
        <v>11696.5</v>
      </c>
      <c r="G174" s="22">
        <v>24296.17</v>
      </c>
      <c r="H174" s="22">
        <v>8596.5</v>
      </c>
      <c r="I174" s="22">
        <v>21196.17</v>
      </c>
      <c r="J174" s="22">
        <v>8300</v>
      </c>
      <c r="K174" s="22">
        <v>20664.62</v>
      </c>
      <c r="L174" s="22">
        <v>3100</v>
      </c>
      <c r="M174" s="22">
        <v>3631.55</v>
      </c>
      <c r="N174" s="22">
        <v>-24296.17</v>
      </c>
      <c r="O174" s="137"/>
    </row>
    <row r="175" spans="1:15" ht="12.75">
      <c r="A175" s="35" t="s">
        <v>765</v>
      </c>
      <c r="B175" s="35" t="s">
        <v>766</v>
      </c>
      <c r="C175" s="138">
        <v>2</v>
      </c>
      <c r="D175" s="22">
        <v>0</v>
      </c>
      <c r="E175" s="22">
        <v>0</v>
      </c>
      <c r="F175" s="22">
        <v>12882.42</v>
      </c>
      <c r="G175" s="22">
        <v>89736.34</v>
      </c>
      <c r="H175" s="22">
        <v>12898.88</v>
      </c>
      <c r="I175" s="22">
        <v>89730.88</v>
      </c>
      <c r="J175" s="22">
        <v>12898.88</v>
      </c>
      <c r="K175" s="22">
        <v>89730.88</v>
      </c>
      <c r="L175" s="22">
        <v>5.46</v>
      </c>
      <c r="M175" s="22">
        <v>5.46</v>
      </c>
      <c r="N175" s="22">
        <v>-89736.34</v>
      </c>
      <c r="O175" s="137"/>
    </row>
    <row r="176" spans="1:15" ht="12.75">
      <c r="A176" s="35" t="s">
        <v>193</v>
      </c>
      <c r="B176" s="35" t="s">
        <v>194</v>
      </c>
      <c r="C176" s="138">
        <v>2</v>
      </c>
      <c r="D176" s="22">
        <v>0</v>
      </c>
      <c r="E176" s="22">
        <v>0</v>
      </c>
      <c r="F176" s="22">
        <v>0</v>
      </c>
      <c r="G176" s="22">
        <v>228</v>
      </c>
      <c r="H176" s="22">
        <v>0</v>
      </c>
      <c r="I176" s="22">
        <v>228</v>
      </c>
      <c r="J176" s="22">
        <v>0</v>
      </c>
      <c r="K176" s="22">
        <v>228</v>
      </c>
      <c r="L176" s="22">
        <v>0</v>
      </c>
      <c r="M176" s="22">
        <v>0</v>
      </c>
      <c r="N176" s="22">
        <v>-228</v>
      </c>
      <c r="O176" s="137"/>
    </row>
    <row r="177" spans="1:15" ht="12.75">
      <c r="A177" s="35" t="s">
        <v>767</v>
      </c>
      <c r="B177" s="35" t="s">
        <v>768</v>
      </c>
      <c r="C177" s="138">
        <v>2</v>
      </c>
      <c r="D177" s="22">
        <v>0</v>
      </c>
      <c r="E177" s="22">
        <v>0</v>
      </c>
      <c r="F177" s="22">
        <v>0</v>
      </c>
      <c r="G177" s="22">
        <v>29.69</v>
      </c>
      <c r="H177" s="22">
        <v>0</v>
      </c>
      <c r="I177" s="22">
        <v>29.69</v>
      </c>
      <c r="J177" s="22">
        <v>0</v>
      </c>
      <c r="K177" s="22">
        <v>29.69</v>
      </c>
      <c r="L177" s="22">
        <v>0</v>
      </c>
      <c r="M177" s="22">
        <v>0</v>
      </c>
      <c r="N177" s="22">
        <v>-29.69</v>
      </c>
      <c r="O177" s="137"/>
    </row>
    <row r="178" spans="1:15" ht="12.75">
      <c r="A178" s="35" t="s">
        <v>769</v>
      </c>
      <c r="B178" s="35" t="s">
        <v>770</v>
      </c>
      <c r="C178" s="138">
        <v>2</v>
      </c>
      <c r="D178" s="22">
        <v>0</v>
      </c>
      <c r="E178" s="22">
        <v>0</v>
      </c>
      <c r="F178" s="22">
        <v>0</v>
      </c>
      <c r="G178" s="22">
        <v>11243.43</v>
      </c>
      <c r="H178" s="22">
        <v>0</v>
      </c>
      <c r="I178" s="22">
        <v>11073.17</v>
      </c>
      <c r="J178" s="22">
        <v>0</v>
      </c>
      <c r="K178" s="22">
        <v>11073.17</v>
      </c>
      <c r="L178" s="22">
        <v>170.26</v>
      </c>
      <c r="M178" s="22">
        <v>170.26</v>
      </c>
      <c r="N178" s="22">
        <v>-11243.43</v>
      </c>
      <c r="O178" s="137"/>
    </row>
    <row r="179" spans="1:15" ht="12.75">
      <c r="A179" s="35" t="s">
        <v>771</v>
      </c>
      <c r="B179" s="35" t="s">
        <v>772</v>
      </c>
      <c r="C179" s="138">
        <v>2</v>
      </c>
      <c r="D179" s="22">
        <v>0</v>
      </c>
      <c r="E179" s="22">
        <v>0</v>
      </c>
      <c r="F179" s="22">
        <v>10742.5</v>
      </c>
      <c r="G179" s="22">
        <v>154101.86</v>
      </c>
      <c r="H179" s="22">
        <v>9356.3</v>
      </c>
      <c r="I179" s="22">
        <v>114763.26</v>
      </c>
      <c r="J179" s="22">
        <v>9356.3</v>
      </c>
      <c r="K179" s="22">
        <v>114763.26</v>
      </c>
      <c r="L179" s="22">
        <v>39338.6</v>
      </c>
      <c r="M179" s="22">
        <v>39338.6</v>
      </c>
      <c r="N179" s="22">
        <v>-154101.86</v>
      </c>
      <c r="O179" s="137"/>
    </row>
    <row r="180" spans="1:15" ht="12.75">
      <c r="A180" s="35" t="s">
        <v>773</v>
      </c>
      <c r="B180" s="35" t="s">
        <v>774</v>
      </c>
      <c r="C180" s="138">
        <v>2</v>
      </c>
      <c r="D180" s="22">
        <v>0</v>
      </c>
      <c r="E180" s="22">
        <v>0</v>
      </c>
      <c r="F180" s="22">
        <v>3201.29</v>
      </c>
      <c r="G180" s="22">
        <v>2527735.29</v>
      </c>
      <c r="H180" s="22">
        <v>114715.15</v>
      </c>
      <c r="I180" s="22">
        <v>1264777.65</v>
      </c>
      <c r="J180" s="22">
        <v>129519.31</v>
      </c>
      <c r="K180" s="22">
        <v>1250373.52</v>
      </c>
      <c r="L180" s="22">
        <v>1262957.64</v>
      </c>
      <c r="M180" s="22">
        <v>1277361.77</v>
      </c>
      <c r="N180" s="22">
        <v>-2527735.29</v>
      </c>
      <c r="O180" s="137"/>
    </row>
    <row r="181" spans="1:15" ht="12.75">
      <c r="A181" s="35" t="s">
        <v>775</v>
      </c>
      <c r="B181" s="35" t="s">
        <v>776</v>
      </c>
      <c r="C181" s="138">
        <v>2</v>
      </c>
      <c r="D181" s="22">
        <v>0</v>
      </c>
      <c r="E181" s="22">
        <v>0</v>
      </c>
      <c r="F181" s="22">
        <v>28960.8</v>
      </c>
      <c r="G181" s="22">
        <v>438840.54</v>
      </c>
      <c r="H181" s="22">
        <v>31114.04</v>
      </c>
      <c r="I181" s="22">
        <v>333017.74</v>
      </c>
      <c r="J181" s="22">
        <v>7732.52</v>
      </c>
      <c r="K181" s="22">
        <v>294275.35</v>
      </c>
      <c r="L181" s="22">
        <v>105822.8</v>
      </c>
      <c r="M181" s="22">
        <v>144565.19</v>
      </c>
      <c r="N181" s="22">
        <v>-438840.54</v>
      </c>
      <c r="O181" s="137"/>
    </row>
    <row r="182" spans="1:15" ht="12.75">
      <c r="A182" s="35" t="s">
        <v>777</v>
      </c>
      <c r="B182" s="35" t="s">
        <v>778</v>
      </c>
      <c r="C182" s="138">
        <v>2</v>
      </c>
      <c r="D182" s="22">
        <v>0</v>
      </c>
      <c r="E182" s="22">
        <v>0</v>
      </c>
      <c r="F182" s="22">
        <v>2610</v>
      </c>
      <c r="G182" s="22">
        <v>4805.5</v>
      </c>
      <c r="H182" s="22">
        <v>2610</v>
      </c>
      <c r="I182" s="22">
        <v>4305.5</v>
      </c>
      <c r="J182" s="22">
        <v>2610</v>
      </c>
      <c r="K182" s="22">
        <v>4305.5</v>
      </c>
      <c r="L182" s="22">
        <v>500</v>
      </c>
      <c r="M182" s="22">
        <v>500</v>
      </c>
      <c r="N182" s="22">
        <v>-4805.5</v>
      </c>
      <c r="O182" s="137"/>
    </row>
    <row r="183" spans="1:15" ht="12.75">
      <c r="A183" s="35" t="s">
        <v>779</v>
      </c>
      <c r="B183" s="35" t="s">
        <v>780</v>
      </c>
      <c r="C183" s="138">
        <v>2</v>
      </c>
      <c r="D183" s="22">
        <v>0</v>
      </c>
      <c r="E183" s="22">
        <v>0</v>
      </c>
      <c r="F183" s="22">
        <v>10228.9</v>
      </c>
      <c r="G183" s="22">
        <v>116179.78</v>
      </c>
      <c r="H183" s="22">
        <v>14851.55</v>
      </c>
      <c r="I183" s="22">
        <v>88845.1</v>
      </c>
      <c r="J183" s="22">
        <v>11551.65</v>
      </c>
      <c r="K183" s="22">
        <v>82726.5</v>
      </c>
      <c r="L183" s="22">
        <v>27334.68</v>
      </c>
      <c r="M183" s="22">
        <v>33453.28</v>
      </c>
      <c r="N183" s="22">
        <v>-116179.78</v>
      </c>
      <c r="O183" s="137"/>
    </row>
    <row r="184" spans="1:15" ht="12.75">
      <c r="A184" s="35" t="s">
        <v>781</v>
      </c>
      <c r="B184" s="35" t="s">
        <v>782</v>
      </c>
      <c r="C184" s="138">
        <v>2</v>
      </c>
      <c r="D184" s="22">
        <v>0</v>
      </c>
      <c r="E184" s="22">
        <v>0</v>
      </c>
      <c r="F184" s="22">
        <v>13868.5</v>
      </c>
      <c r="G184" s="22">
        <v>233308.1</v>
      </c>
      <c r="H184" s="22">
        <v>17815.5</v>
      </c>
      <c r="I184" s="22">
        <v>173932.1</v>
      </c>
      <c r="J184" s="22">
        <v>6978.92</v>
      </c>
      <c r="K184" s="22">
        <v>161847.6</v>
      </c>
      <c r="L184" s="22">
        <v>59376</v>
      </c>
      <c r="M184" s="22">
        <v>71460.5</v>
      </c>
      <c r="N184" s="22">
        <v>-233308.1</v>
      </c>
      <c r="O184" s="137"/>
    </row>
    <row r="185" spans="1:15" ht="12.75">
      <c r="A185" s="35" t="s">
        <v>783</v>
      </c>
      <c r="B185" s="35" t="s">
        <v>784</v>
      </c>
      <c r="C185" s="138">
        <v>2</v>
      </c>
      <c r="D185" s="22">
        <v>0</v>
      </c>
      <c r="E185" s="22">
        <v>0</v>
      </c>
      <c r="F185" s="22">
        <v>9992287.63</v>
      </c>
      <c r="G185" s="22">
        <v>70851824.32</v>
      </c>
      <c r="H185" s="22">
        <v>7846139.23</v>
      </c>
      <c r="I185" s="22">
        <v>62016684.11</v>
      </c>
      <c r="J185" s="22">
        <v>7846139.23</v>
      </c>
      <c r="K185" s="22">
        <v>62016684.11</v>
      </c>
      <c r="L185" s="22">
        <v>8835140.21</v>
      </c>
      <c r="M185" s="22">
        <v>8835140.21</v>
      </c>
      <c r="N185" s="22">
        <v>-70851824.32</v>
      </c>
      <c r="O185" s="137"/>
    </row>
    <row r="186" spans="1:15" ht="12.75">
      <c r="A186" s="35" t="s">
        <v>785</v>
      </c>
      <c r="B186" s="35" t="s">
        <v>786</v>
      </c>
      <c r="C186" s="138">
        <v>2</v>
      </c>
      <c r="D186" s="22">
        <v>0</v>
      </c>
      <c r="E186" s="22">
        <v>0</v>
      </c>
      <c r="F186" s="22">
        <v>20186.96</v>
      </c>
      <c r="G186" s="22">
        <v>260623.09</v>
      </c>
      <c r="H186" s="22">
        <v>7000</v>
      </c>
      <c r="I186" s="22">
        <v>215046.13</v>
      </c>
      <c r="J186" s="22">
        <v>7000</v>
      </c>
      <c r="K186" s="22">
        <v>215046.13</v>
      </c>
      <c r="L186" s="22">
        <v>45576.96</v>
      </c>
      <c r="M186" s="22">
        <v>45576.96</v>
      </c>
      <c r="N186" s="22">
        <v>-260623.09</v>
      </c>
      <c r="O186" s="137"/>
    </row>
    <row r="187" spans="1:15" ht="12.75">
      <c r="A187" s="35" t="s">
        <v>787</v>
      </c>
      <c r="B187" s="35" t="s">
        <v>788</v>
      </c>
      <c r="C187" s="138">
        <v>2</v>
      </c>
      <c r="D187" s="22">
        <v>0</v>
      </c>
      <c r="E187" s="22">
        <v>0</v>
      </c>
      <c r="F187" s="22">
        <v>78593.2</v>
      </c>
      <c r="G187" s="22">
        <v>3379915.42</v>
      </c>
      <c r="H187" s="22">
        <v>254369.47</v>
      </c>
      <c r="I187" s="22">
        <v>2775204.27</v>
      </c>
      <c r="J187" s="22">
        <v>229396.02</v>
      </c>
      <c r="K187" s="22">
        <v>2749300.82</v>
      </c>
      <c r="L187" s="22">
        <v>604711.15</v>
      </c>
      <c r="M187" s="22">
        <v>630614.6</v>
      </c>
      <c r="N187" s="22">
        <v>-3379915.42</v>
      </c>
      <c r="O187" s="137"/>
    </row>
    <row r="188" spans="1:15" ht="12.75">
      <c r="A188" s="35" t="s">
        <v>789</v>
      </c>
      <c r="B188" s="35" t="s">
        <v>790</v>
      </c>
      <c r="C188" s="138">
        <v>2</v>
      </c>
      <c r="D188" s="22">
        <v>0</v>
      </c>
      <c r="E188" s="22">
        <v>0</v>
      </c>
      <c r="F188" s="22">
        <v>16458.09</v>
      </c>
      <c r="G188" s="22">
        <v>1379574.39</v>
      </c>
      <c r="H188" s="22">
        <v>126467.15</v>
      </c>
      <c r="I188" s="22">
        <v>903368.34</v>
      </c>
      <c r="J188" s="22">
        <v>95518.93</v>
      </c>
      <c r="K188" s="22">
        <v>868025.5</v>
      </c>
      <c r="L188" s="22">
        <v>476206.05</v>
      </c>
      <c r="M188" s="22">
        <v>511548.89</v>
      </c>
      <c r="N188" s="22">
        <v>-1379574.39</v>
      </c>
      <c r="O188" s="137"/>
    </row>
    <row r="189" spans="1:15" ht="12.75">
      <c r="A189" s="35" t="s">
        <v>791</v>
      </c>
      <c r="B189" s="35" t="s">
        <v>792</v>
      </c>
      <c r="C189" s="138">
        <v>2</v>
      </c>
      <c r="D189" s="22">
        <v>0</v>
      </c>
      <c r="E189" s="22">
        <v>0</v>
      </c>
      <c r="F189" s="22">
        <v>42609.5</v>
      </c>
      <c r="G189" s="22">
        <v>470935</v>
      </c>
      <c r="H189" s="22">
        <v>34573.5</v>
      </c>
      <c r="I189" s="22">
        <v>436704</v>
      </c>
      <c r="J189" s="22">
        <v>38269.5</v>
      </c>
      <c r="K189" s="22">
        <v>297460.5</v>
      </c>
      <c r="L189" s="22">
        <v>34231</v>
      </c>
      <c r="M189" s="22">
        <v>173474.5</v>
      </c>
      <c r="N189" s="22">
        <v>-470935</v>
      </c>
      <c r="O189" s="137"/>
    </row>
    <row r="190" spans="1:15" ht="12.75">
      <c r="A190" s="35" t="s">
        <v>793</v>
      </c>
      <c r="B190" s="35" t="s">
        <v>794</v>
      </c>
      <c r="C190" s="138">
        <v>2</v>
      </c>
      <c r="D190" s="22">
        <v>0</v>
      </c>
      <c r="E190" s="22">
        <v>0</v>
      </c>
      <c r="F190" s="22">
        <v>1300</v>
      </c>
      <c r="G190" s="22">
        <v>1790.51</v>
      </c>
      <c r="H190" s="22">
        <v>1300</v>
      </c>
      <c r="I190" s="22">
        <v>1790.51</v>
      </c>
      <c r="J190" s="22">
        <v>1300</v>
      </c>
      <c r="K190" s="22">
        <v>1790.51</v>
      </c>
      <c r="L190" s="22">
        <v>0</v>
      </c>
      <c r="M190" s="22">
        <v>0</v>
      </c>
      <c r="N190" s="22">
        <v>-1790.51</v>
      </c>
      <c r="O190" s="137"/>
    </row>
    <row r="191" spans="1:15" ht="12.75">
      <c r="A191" s="35" t="s">
        <v>795</v>
      </c>
      <c r="B191" s="35" t="s">
        <v>796</v>
      </c>
      <c r="C191" s="138">
        <v>2</v>
      </c>
      <c r="D191" s="22">
        <v>0</v>
      </c>
      <c r="E191" s="22">
        <v>0</v>
      </c>
      <c r="F191" s="22">
        <v>28658.75</v>
      </c>
      <c r="G191" s="22">
        <v>209345.25</v>
      </c>
      <c r="H191" s="22">
        <v>12182.8</v>
      </c>
      <c r="I191" s="22">
        <v>166425.79</v>
      </c>
      <c r="J191" s="22">
        <v>23066.2</v>
      </c>
      <c r="K191" s="22">
        <v>163363.19</v>
      </c>
      <c r="L191" s="22">
        <v>42919.46</v>
      </c>
      <c r="M191" s="22">
        <v>45982.06</v>
      </c>
      <c r="N191" s="22">
        <v>-209345.25</v>
      </c>
      <c r="O191" s="137"/>
    </row>
    <row r="192" spans="1:15" ht="12.75">
      <c r="A192" s="35" t="s">
        <v>195</v>
      </c>
      <c r="B192" s="35" t="s">
        <v>196</v>
      </c>
      <c r="C192" s="138">
        <v>2</v>
      </c>
      <c r="D192" s="22">
        <v>0</v>
      </c>
      <c r="E192" s="22">
        <v>0</v>
      </c>
      <c r="F192" s="22">
        <v>23320</v>
      </c>
      <c r="G192" s="22">
        <v>68320</v>
      </c>
      <c r="H192" s="22">
        <v>23320</v>
      </c>
      <c r="I192" s="22">
        <v>68320</v>
      </c>
      <c r="J192" s="22">
        <v>23320</v>
      </c>
      <c r="K192" s="22">
        <v>68320</v>
      </c>
      <c r="L192" s="22">
        <v>0</v>
      </c>
      <c r="M192" s="22">
        <v>0</v>
      </c>
      <c r="N192" s="22">
        <v>-68320</v>
      </c>
      <c r="O192" s="137"/>
    </row>
    <row r="193" spans="1:15" ht="12.75">
      <c r="A193" s="35" t="s">
        <v>797</v>
      </c>
      <c r="B193" s="35" t="s">
        <v>798</v>
      </c>
      <c r="C193" s="138">
        <v>2</v>
      </c>
      <c r="D193" s="22">
        <v>0</v>
      </c>
      <c r="E193" s="22">
        <v>0</v>
      </c>
      <c r="F193" s="22">
        <v>246.29</v>
      </c>
      <c r="G193" s="22">
        <v>25696.93</v>
      </c>
      <c r="H193" s="22">
        <v>330.39</v>
      </c>
      <c r="I193" s="22">
        <v>16742.21</v>
      </c>
      <c r="J193" s="22">
        <v>102.94</v>
      </c>
      <c r="K193" s="22">
        <v>16496.42</v>
      </c>
      <c r="L193" s="22">
        <v>8954.72</v>
      </c>
      <c r="M193" s="22">
        <v>9200.51</v>
      </c>
      <c r="N193" s="22">
        <v>-25696.93</v>
      </c>
      <c r="O193" s="137"/>
    </row>
    <row r="194" spans="1:15" ht="12.75">
      <c r="A194" s="35" t="s">
        <v>641</v>
      </c>
      <c r="B194" s="35" t="s">
        <v>642</v>
      </c>
      <c r="C194" s="138">
        <v>2</v>
      </c>
      <c r="D194" s="22">
        <v>0</v>
      </c>
      <c r="E194" s="22">
        <v>0</v>
      </c>
      <c r="F194" s="22">
        <v>0</v>
      </c>
      <c r="G194" s="22">
        <v>4270</v>
      </c>
      <c r="H194" s="22">
        <v>0</v>
      </c>
      <c r="I194" s="22">
        <v>4270</v>
      </c>
      <c r="J194" s="22">
        <v>0</v>
      </c>
      <c r="K194" s="22">
        <v>4270</v>
      </c>
      <c r="L194" s="22">
        <v>0</v>
      </c>
      <c r="M194" s="22">
        <v>0</v>
      </c>
      <c r="N194" s="22">
        <v>-4270</v>
      </c>
      <c r="O194" s="137"/>
    </row>
    <row r="195" spans="1:15" ht="12.75">
      <c r="A195" s="35" t="s">
        <v>799</v>
      </c>
      <c r="B195" s="35" t="s">
        <v>800</v>
      </c>
      <c r="C195" s="138">
        <v>2</v>
      </c>
      <c r="D195" s="22">
        <v>0</v>
      </c>
      <c r="E195" s="22">
        <v>0</v>
      </c>
      <c r="F195" s="22">
        <v>39582.05</v>
      </c>
      <c r="G195" s="22">
        <v>115898.35</v>
      </c>
      <c r="H195" s="22">
        <v>37735.66</v>
      </c>
      <c r="I195" s="22">
        <v>113712.73</v>
      </c>
      <c r="J195" s="22">
        <v>37735.66</v>
      </c>
      <c r="K195" s="22">
        <v>113712.73</v>
      </c>
      <c r="L195" s="22">
        <v>2185.62</v>
      </c>
      <c r="M195" s="22">
        <v>2185.62</v>
      </c>
      <c r="N195" s="22">
        <v>-115898.35</v>
      </c>
      <c r="O195" s="137"/>
    </row>
    <row r="196" spans="1:15" ht="12.75">
      <c r="A196" s="35" t="s">
        <v>801</v>
      </c>
      <c r="B196" s="35" t="s">
        <v>802</v>
      </c>
      <c r="C196" s="138">
        <v>2</v>
      </c>
      <c r="D196" s="22">
        <v>0</v>
      </c>
      <c r="E196" s="22">
        <v>0</v>
      </c>
      <c r="F196" s="22">
        <v>7758</v>
      </c>
      <c r="G196" s="22">
        <v>119362.9</v>
      </c>
      <c r="H196" s="22">
        <v>15938</v>
      </c>
      <c r="I196" s="22">
        <v>69217.9</v>
      </c>
      <c r="J196" s="22">
        <v>13989</v>
      </c>
      <c r="K196" s="22">
        <v>67268.9</v>
      </c>
      <c r="L196" s="22">
        <v>50145</v>
      </c>
      <c r="M196" s="22">
        <v>52094</v>
      </c>
      <c r="N196" s="22">
        <v>-119362.9</v>
      </c>
      <c r="O196" s="137"/>
    </row>
    <row r="197" spans="1:15" ht="12.75">
      <c r="A197" s="35" t="s">
        <v>803</v>
      </c>
      <c r="B197" s="35" t="s">
        <v>804</v>
      </c>
      <c r="C197" s="138">
        <v>2</v>
      </c>
      <c r="D197" s="22">
        <v>0</v>
      </c>
      <c r="E197" s="22">
        <v>0</v>
      </c>
      <c r="F197" s="22">
        <v>1042803.05</v>
      </c>
      <c r="G197" s="22">
        <v>10515056.91</v>
      </c>
      <c r="H197" s="22">
        <v>1062440.9</v>
      </c>
      <c r="I197" s="22">
        <v>10446859.96</v>
      </c>
      <c r="J197" s="22">
        <v>1020971.95</v>
      </c>
      <c r="K197" s="22">
        <v>10398540.61</v>
      </c>
      <c r="L197" s="22">
        <v>68196.95</v>
      </c>
      <c r="M197" s="22">
        <v>116516.3</v>
      </c>
      <c r="N197" s="22">
        <v>-10515056.91</v>
      </c>
      <c r="O197" s="137"/>
    </row>
    <row r="198" spans="1:15" ht="12.75">
      <c r="A198" s="35" t="s">
        <v>805</v>
      </c>
      <c r="B198" s="35" t="s">
        <v>806</v>
      </c>
      <c r="C198" s="138">
        <v>2</v>
      </c>
      <c r="D198" s="22">
        <v>0</v>
      </c>
      <c r="E198" s="22">
        <v>0</v>
      </c>
      <c r="F198" s="22">
        <v>10704.5</v>
      </c>
      <c r="G198" s="22">
        <v>104192.1</v>
      </c>
      <c r="H198" s="22">
        <v>4334</v>
      </c>
      <c r="I198" s="22">
        <v>61382</v>
      </c>
      <c r="J198" s="22">
        <v>4334</v>
      </c>
      <c r="K198" s="22">
        <v>61382</v>
      </c>
      <c r="L198" s="22">
        <v>42810.1</v>
      </c>
      <c r="M198" s="22">
        <v>42810.1</v>
      </c>
      <c r="N198" s="22">
        <v>-104192.1</v>
      </c>
      <c r="O198" s="137"/>
    </row>
    <row r="199" spans="1:15" ht="12.75">
      <c r="A199" s="35" t="s">
        <v>807</v>
      </c>
      <c r="B199" s="35" t="s">
        <v>808</v>
      </c>
      <c r="C199" s="138">
        <v>2</v>
      </c>
      <c r="D199" s="22">
        <v>0</v>
      </c>
      <c r="E199" s="22">
        <v>0</v>
      </c>
      <c r="F199" s="22">
        <v>41584.1</v>
      </c>
      <c r="G199" s="22">
        <v>523573.46</v>
      </c>
      <c r="H199" s="22">
        <v>12395.36</v>
      </c>
      <c r="I199" s="22">
        <v>483958.13</v>
      </c>
      <c r="J199" s="22">
        <v>12551.79</v>
      </c>
      <c r="K199" s="22">
        <v>483958.13</v>
      </c>
      <c r="L199" s="22">
        <v>39615.33</v>
      </c>
      <c r="M199" s="22">
        <v>39615.33</v>
      </c>
      <c r="N199" s="22">
        <v>-523573.46</v>
      </c>
      <c r="O199" s="137"/>
    </row>
    <row r="200" spans="1:15" ht="12.75">
      <c r="A200" s="35" t="s">
        <v>809</v>
      </c>
      <c r="B200" s="35" t="s">
        <v>810</v>
      </c>
      <c r="C200" s="138">
        <v>2</v>
      </c>
      <c r="D200" s="22">
        <v>0</v>
      </c>
      <c r="E200" s="22">
        <v>0</v>
      </c>
      <c r="F200" s="22">
        <v>1638024.66</v>
      </c>
      <c r="G200" s="22">
        <v>19021914.99</v>
      </c>
      <c r="H200" s="22">
        <v>1976708</v>
      </c>
      <c r="I200" s="22">
        <v>16462675.4</v>
      </c>
      <c r="J200" s="22">
        <v>1991035.64</v>
      </c>
      <c r="K200" s="22">
        <v>16302734.4</v>
      </c>
      <c r="L200" s="22">
        <v>2559239.59</v>
      </c>
      <c r="M200" s="22">
        <v>2719180.59</v>
      </c>
      <c r="N200" s="22">
        <v>-19021914.99</v>
      </c>
      <c r="O200" s="137"/>
    </row>
    <row r="201" spans="1:15" ht="12.75">
      <c r="A201" s="35" t="s">
        <v>811</v>
      </c>
      <c r="B201" s="35" t="s">
        <v>812</v>
      </c>
      <c r="C201" s="138">
        <v>2</v>
      </c>
      <c r="D201" s="22">
        <v>0</v>
      </c>
      <c r="E201" s="22">
        <v>0</v>
      </c>
      <c r="F201" s="22">
        <v>7850</v>
      </c>
      <c r="G201" s="22">
        <v>322220.49</v>
      </c>
      <c r="H201" s="22">
        <v>3179</v>
      </c>
      <c r="I201" s="22">
        <v>309225.37</v>
      </c>
      <c r="J201" s="22">
        <v>3179</v>
      </c>
      <c r="K201" s="22">
        <v>208688.88</v>
      </c>
      <c r="L201" s="22">
        <v>12995.12</v>
      </c>
      <c r="M201" s="22">
        <v>113531.61</v>
      </c>
      <c r="N201" s="22">
        <v>-322220.49</v>
      </c>
      <c r="O201" s="137"/>
    </row>
    <row r="202" spans="1:15" ht="12.75">
      <c r="A202" s="35" t="s">
        <v>813</v>
      </c>
      <c r="B202" s="35" t="s">
        <v>814</v>
      </c>
      <c r="C202" s="138">
        <v>2</v>
      </c>
      <c r="D202" s="22">
        <v>0</v>
      </c>
      <c r="E202" s="22">
        <v>0</v>
      </c>
      <c r="F202" s="22">
        <v>1665</v>
      </c>
      <c r="G202" s="22">
        <v>209585</v>
      </c>
      <c r="H202" s="22">
        <v>0</v>
      </c>
      <c r="I202" s="22">
        <v>206720</v>
      </c>
      <c r="J202" s="22">
        <v>250</v>
      </c>
      <c r="K202" s="22">
        <v>206720</v>
      </c>
      <c r="L202" s="22">
        <v>2865</v>
      </c>
      <c r="M202" s="22">
        <v>2865</v>
      </c>
      <c r="N202" s="22">
        <v>-209585</v>
      </c>
      <c r="O202" s="137"/>
    </row>
    <row r="203" spans="1:15" ht="12.75">
      <c r="A203" s="35" t="s">
        <v>815</v>
      </c>
      <c r="B203" s="35" t="s">
        <v>816</v>
      </c>
      <c r="C203" s="138">
        <v>2</v>
      </c>
      <c r="D203" s="22">
        <v>0</v>
      </c>
      <c r="E203" s="22">
        <v>0</v>
      </c>
      <c r="F203" s="22">
        <v>29419.52</v>
      </c>
      <c r="G203" s="22">
        <v>326824.92</v>
      </c>
      <c r="H203" s="22">
        <v>32894.32</v>
      </c>
      <c r="I203" s="22">
        <v>326824.92</v>
      </c>
      <c r="J203" s="22">
        <v>32894.32</v>
      </c>
      <c r="K203" s="22">
        <v>326817.92</v>
      </c>
      <c r="L203" s="22">
        <v>0</v>
      </c>
      <c r="M203" s="22">
        <v>7</v>
      </c>
      <c r="N203" s="22">
        <v>-326824.92</v>
      </c>
      <c r="O203" s="137"/>
    </row>
    <row r="204" spans="1:15" ht="12.75">
      <c r="A204" s="35" t="s">
        <v>817</v>
      </c>
      <c r="B204" s="35" t="s">
        <v>818</v>
      </c>
      <c r="C204" s="138">
        <v>2</v>
      </c>
      <c r="D204" s="22">
        <v>0</v>
      </c>
      <c r="E204" s="22">
        <v>0</v>
      </c>
      <c r="F204" s="22">
        <v>1220.15</v>
      </c>
      <c r="G204" s="22">
        <v>1392.78</v>
      </c>
      <c r="H204" s="22">
        <v>1220.15</v>
      </c>
      <c r="I204" s="22">
        <v>1392.78</v>
      </c>
      <c r="J204" s="22">
        <v>1220.15</v>
      </c>
      <c r="K204" s="22">
        <v>1392.78</v>
      </c>
      <c r="L204" s="22">
        <v>0</v>
      </c>
      <c r="M204" s="22">
        <v>0</v>
      </c>
      <c r="N204" s="22">
        <v>-1392.78</v>
      </c>
      <c r="O204" s="137"/>
    </row>
    <row r="205" spans="1:15" ht="12.75">
      <c r="A205" s="35" t="s">
        <v>819</v>
      </c>
      <c r="B205" s="35" t="s">
        <v>820</v>
      </c>
      <c r="C205" s="138">
        <v>2</v>
      </c>
      <c r="D205" s="22">
        <v>0</v>
      </c>
      <c r="E205" s="22">
        <v>0</v>
      </c>
      <c r="F205" s="22">
        <v>18654.14</v>
      </c>
      <c r="G205" s="22">
        <v>168855.49</v>
      </c>
      <c r="H205" s="22">
        <v>16367.99</v>
      </c>
      <c r="I205" s="22">
        <v>136632.04</v>
      </c>
      <c r="J205" s="22">
        <v>15231.16</v>
      </c>
      <c r="K205" s="22">
        <v>134678.36</v>
      </c>
      <c r="L205" s="22">
        <v>32223.45</v>
      </c>
      <c r="M205" s="22">
        <v>34177.13</v>
      </c>
      <c r="N205" s="22">
        <v>-168855.49</v>
      </c>
      <c r="O205" s="137"/>
    </row>
    <row r="206" spans="1:15" ht="12.75">
      <c r="A206" s="35" t="s">
        <v>821</v>
      </c>
      <c r="B206" s="35" t="s">
        <v>822</v>
      </c>
      <c r="C206" s="138">
        <v>2</v>
      </c>
      <c r="D206" s="22">
        <v>0</v>
      </c>
      <c r="E206" s="22">
        <v>0</v>
      </c>
      <c r="F206" s="22">
        <v>16478.17</v>
      </c>
      <c r="G206" s="22">
        <v>215709.26</v>
      </c>
      <c r="H206" s="22">
        <v>32945.56</v>
      </c>
      <c r="I206" s="22">
        <v>148356.42</v>
      </c>
      <c r="J206" s="22">
        <v>16666.1</v>
      </c>
      <c r="K206" s="22">
        <v>127221.36</v>
      </c>
      <c r="L206" s="22">
        <v>67352.84</v>
      </c>
      <c r="M206" s="22">
        <v>88487.9</v>
      </c>
      <c r="N206" s="22">
        <v>-215709.26</v>
      </c>
      <c r="O206" s="137"/>
    </row>
    <row r="207" spans="1:15" ht="12.75">
      <c r="A207" s="35" t="s">
        <v>823</v>
      </c>
      <c r="B207" s="35" t="s">
        <v>824</v>
      </c>
      <c r="C207" s="138">
        <v>2</v>
      </c>
      <c r="D207" s="22">
        <v>0</v>
      </c>
      <c r="E207" s="22">
        <v>0</v>
      </c>
      <c r="F207" s="22">
        <v>54509.2</v>
      </c>
      <c r="G207" s="22">
        <v>424963.37</v>
      </c>
      <c r="H207" s="22">
        <v>38239.2</v>
      </c>
      <c r="I207" s="22">
        <v>405693.37</v>
      </c>
      <c r="J207" s="22">
        <v>31790</v>
      </c>
      <c r="K207" s="22">
        <v>368954.17</v>
      </c>
      <c r="L207" s="22">
        <v>19270</v>
      </c>
      <c r="M207" s="22">
        <v>56009.2</v>
      </c>
      <c r="N207" s="22">
        <v>-424963.37</v>
      </c>
      <c r="O207" s="137"/>
    </row>
    <row r="208" spans="1:15" ht="12.75">
      <c r="A208" s="35" t="s">
        <v>825</v>
      </c>
      <c r="B208" s="35" t="s">
        <v>826</v>
      </c>
      <c r="C208" s="138">
        <v>2</v>
      </c>
      <c r="D208" s="22">
        <v>0</v>
      </c>
      <c r="E208" s="22">
        <v>0</v>
      </c>
      <c r="F208" s="22">
        <v>24402.73</v>
      </c>
      <c r="G208" s="22">
        <v>31134.73</v>
      </c>
      <c r="H208" s="22">
        <v>0</v>
      </c>
      <c r="I208" s="22">
        <v>6732</v>
      </c>
      <c r="J208" s="22">
        <v>0</v>
      </c>
      <c r="K208" s="22">
        <v>6732</v>
      </c>
      <c r="L208" s="22">
        <v>24402.73</v>
      </c>
      <c r="M208" s="22">
        <v>24402.73</v>
      </c>
      <c r="N208" s="22">
        <v>-31134.73</v>
      </c>
      <c r="O208" s="137"/>
    </row>
    <row r="209" spans="1:15" ht="12.75">
      <c r="A209" s="35" t="s">
        <v>827</v>
      </c>
      <c r="B209" s="35" t="s">
        <v>828</v>
      </c>
      <c r="C209" s="138">
        <v>2</v>
      </c>
      <c r="D209" s="22">
        <v>0</v>
      </c>
      <c r="E209" s="22">
        <v>0</v>
      </c>
      <c r="F209" s="22">
        <v>775</v>
      </c>
      <c r="G209" s="22">
        <v>89395</v>
      </c>
      <c r="H209" s="22">
        <v>5376.9</v>
      </c>
      <c r="I209" s="22">
        <v>49930.3</v>
      </c>
      <c r="J209" s="22">
        <v>5894.9</v>
      </c>
      <c r="K209" s="22">
        <v>49855.3</v>
      </c>
      <c r="L209" s="22">
        <v>39464.7</v>
      </c>
      <c r="M209" s="22">
        <v>39539.7</v>
      </c>
      <c r="N209" s="22">
        <v>-89395</v>
      </c>
      <c r="O209" s="137"/>
    </row>
    <row r="210" spans="1:15" ht="12.75">
      <c r="A210" s="35" t="s">
        <v>829</v>
      </c>
      <c r="B210" s="35" t="s">
        <v>830</v>
      </c>
      <c r="C210" s="138">
        <v>2</v>
      </c>
      <c r="D210" s="22">
        <v>0</v>
      </c>
      <c r="E210" s="22">
        <v>0</v>
      </c>
      <c r="F210" s="22">
        <v>1482.91</v>
      </c>
      <c r="G210" s="22">
        <v>17310.66</v>
      </c>
      <c r="H210" s="22">
        <v>2234.29</v>
      </c>
      <c r="I210" s="22">
        <v>15521.7</v>
      </c>
      <c r="J210" s="22">
        <v>2169.39</v>
      </c>
      <c r="K210" s="22">
        <v>15456.8</v>
      </c>
      <c r="L210" s="22">
        <v>1788.96</v>
      </c>
      <c r="M210" s="22">
        <v>1853.86</v>
      </c>
      <c r="N210" s="22">
        <v>-17310.66</v>
      </c>
      <c r="O210" s="137"/>
    </row>
    <row r="211" spans="1:15" ht="12.75">
      <c r="A211" s="35" t="s">
        <v>831</v>
      </c>
      <c r="B211" s="35" t="s">
        <v>832</v>
      </c>
      <c r="C211" s="138">
        <v>2</v>
      </c>
      <c r="D211" s="22">
        <v>0</v>
      </c>
      <c r="E211" s="22">
        <v>0</v>
      </c>
      <c r="F211" s="22">
        <v>34782.24</v>
      </c>
      <c r="G211" s="22">
        <v>410984.23</v>
      </c>
      <c r="H211" s="22">
        <v>34782.24</v>
      </c>
      <c r="I211" s="22">
        <v>410984.23</v>
      </c>
      <c r="J211" s="22">
        <v>34782.24</v>
      </c>
      <c r="K211" s="22">
        <v>410984.23</v>
      </c>
      <c r="L211" s="22">
        <v>0</v>
      </c>
      <c r="M211" s="22">
        <v>0</v>
      </c>
      <c r="N211" s="22">
        <v>-410984.23</v>
      </c>
      <c r="O211" s="137"/>
    </row>
    <row r="212" spans="1:15" ht="12.75">
      <c r="A212" s="35" t="s">
        <v>833</v>
      </c>
      <c r="B212" s="35" t="s">
        <v>834</v>
      </c>
      <c r="C212" s="138">
        <v>2</v>
      </c>
      <c r="D212" s="22">
        <v>0</v>
      </c>
      <c r="E212" s="22">
        <v>0</v>
      </c>
      <c r="F212" s="22">
        <v>31879.33</v>
      </c>
      <c r="G212" s="22">
        <v>184747.97</v>
      </c>
      <c r="H212" s="22">
        <v>36467.69</v>
      </c>
      <c r="I212" s="22">
        <v>164736.33</v>
      </c>
      <c r="J212" s="22">
        <v>36467.69</v>
      </c>
      <c r="K212" s="22">
        <v>164736.33</v>
      </c>
      <c r="L212" s="22">
        <v>20011.64</v>
      </c>
      <c r="M212" s="22">
        <v>20011.64</v>
      </c>
      <c r="N212" s="22">
        <v>-184747.97</v>
      </c>
      <c r="O212" s="137"/>
    </row>
    <row r="213" spans="1:15" ht="12.75">
      <c r="A213" s="35" t="s">
        <v>835</v>
      </c>
      <c r="B213" s="35" t="s">
        <v>836</v>
      </c>
      <c r="C213" s="138">
        <v>2</v>
      </c>
      <c r="D213" s="22">
        <v>0</v>
      </c>
      <c r="E213" s="22">
        <v>0</v>
      </c>
      <c r="F213" s="22">
        <v>0</v>
      </c>
      <c r="G213" s="22">
        <v>6573.5</v>
      </c>
      <c r="H213" s="22">
        <v>0</v>
      </c>
      <c r="I213" s="22">
        <v>6573.5</v>
      </c>
      <c r="J213" s="22">
        <v>0</v>
      </c>
      <c r="K213" s="22">
        <v>6573.5</v>
      </c>
      <c r="L213" s="22">
        <v>0</v>
      </c>
      <c r="M213" s="22">
        <v>0</v>
      </c>
      <c r="N213" s="22">
        <v>-6573.5</v>
      </c>
      <c r="O213" s="137"/>
    </row>
    <row r="214" spans="1:15" ht="12.75">
      <c r="A214" s="35" t="s">
        <v>837</v>
      </c>
      <c r="B214" s="35" t="s">
        <v>860</v>
      </c>
      <c r="C214" s="138">
        <v>2</v>
      </c>
      <c r="D214" s="22">
        <v>0</v>
      </c>
      <c r="E214" s="22">
        <v>0</v>
      </c>
      <c r="F214" s="22">
        <v>500</v>
      </c>
      <c r="G214" s="22">
        <v>169578.57</v>
      </c>
      <c r="H214" s="22">
        <v>18428.73</v>
      </c>
      <c r="I214" s="22">
        <v>132621.11</v>
      </c>
      <c r="J214" s="22">
        <v>55956.84</v>
      </c>
      <c r="K214" s="22">
        <v>132621.11</v>
      </c>
      <c r="L214" s="22">
        <v>36957.46</v>
      </c>
      <c r="M214" s="22">
        <v>36957.46</v>
      </c>
      <c r="N214" s="22">
        <v>-169578.57</v>
      </c>
      <c r="O214" s="137"/>
    </row>
    <row r="215" spans="1:15" ht="12.75">
      <c r="A215" s="35" t="s">
        <v>838</v>
      </c>
      <c r="B215" s="35" t="s">
        <v>856</v>
      </c>
      <c r="C215" s="138">
        <v>2</v>
      </c>
      <c r="D215" s="22">
        <v>0</v>
      </c>
      <c r="E215" s="22">
        <v>0</v>
      </c>
      <c r="F215" s="22">
        <v>18098.88</v>
      </c>
      <c r="G215" s="22">
        <v>1258687.31</v>
      </c>
      <c r="H215" s="22">
        <v>156530.71</v>
      </c>
      <c r="I215" s="22">
        <v>780273.79</v>
      </c>
      <c r="J215" s="22">
        <v>147830.23</v>
      </c>
      <c r="K215" s="22">
        <v>771573.31</v>
      </c>
      <c r="L215" s="22">
        <v>478413.52</v>
      </c>
      <c r="M215" s="22">
        <v>487114</v>
      </c>
      <c r="N215" s="22">
        <v>-1258687.31</v>
      </c>
      <c r="O215" s="137"/>
    </row>
    <row r="216" spans="1:15" ht="12.75">
      <c r="A216" s="35" t="s">
        <v>839</v>
      </c>
      <c r="B216" s="35" t="s">
        <v>858</v>
      </c>
      <c r="C216" s="138">
        <v>2</v>
      </c>
      <c r="D216" s="22">
        <v>0</v>
      </c>
      <c r="E216" s="22">
        <v>0</v>
      </c>
      <c r="F216" s="22">
        <v>105920.88</v>
      </c>
      <c r="G216" s="22">
        <v>569004.11</v>
      </c>
      <c r="H216" s="22">
        <v>127366.69</v>
      </c>
      <c r="I216" s="22">
        <v>556580.97</v>
      </c>
      <c r="J216" s="22">
        <v>119278.63</v>
      </c>
      <c r="K216" s="22">
        <v>548492.91</v>
      </c>
      <c r="L216" s="22">
        <v>12423.14</v>
      </c>
      <c r="M216" s="22">
        <v>20511.2</v>
      </c>
      <c r="N216" s="22">
        <v>-569004.11</v>
      </c>
      <c r="O216" s="137"/>
    </row>
    <row r="217" spans="1:15" ht="12.75">
      <c r="A217" s="35" t="s">
        <v>197</v>
      </c>
      <c r="B217" s="35" t="s">
        <v>1425</v>
      </c>
      <c r="C217" s="138">
        <v>2</v>
      </c>
      <c r="D217" s="22">
        <v>0</v>
      </c>
      <c r="E217" s="22">
        <v>0</v>
      </c>
      <c r="F217" s="22">
        <v>0</v>
      </c>
      <c r="G217" s="22">
        <v>22330</v>
      </c>
      <c r="H217" s="22">
        <v>0</v>
      </c>
      <c r="I217" s="22">
        <v>0</v>
      </c>
      <c r="J217" s="22">
        <v>0</v>
      </c>
      <c r="K217" s="22">
        <v>0</v>
      </c>
      <c r="L217" s="22">
        <v>22330</v>
      </c>
      <c r="M217" s="22">
        <v>22330</v>
      </c>
      <c r="N217" s="22">
        <v>-22330</v>
      </c>
      <c r="O217" s="137"/>
    </row>
    <row r="218" spans="1:15" ht="12.75">
      <c r="A218" s="35" t="s">
        <v>1050</v>
      </c>
      <c r="B218" s="35" t="s">
        <v>1053</v>
      </c>
      <c r="C218" s="138">
        <v>2</v>
      </c>
      <c r="D218" s="22">
        <v>2000</v>
      </c>
      <c r="E218" s="22">
        <v>2000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2000</v>
      </c>
      <c r="O218" s="137"/>
    </row>
    <row r="219" spans="1:15" ht="12.75">
      <c r="A219" s="35" t="s">
        <v>371</v>
      </c>
      <c r="B219" s="35" t="s">
        <v>1009</v>
      </c>
      <c r="C219" s="138">
        <v>2</v>
      </c>
      <c r="D219" s="22">
        <v>651000</v>
      </c>
      <c r="E219" s="22">
        <v>701000</v>
      </c>
      <c r="F219" s="22">
        <v>56849.99</v>
      </c>
      <c r="G219" s="22">
        <v>552748.6</v>
      </c>
      <c r="H219" s="22">
        <v>56849.99</v>
      </c>
      <c r="I219" s="22">
        <v>552748.6</v>
      </c>
      <c r="J219" s="22">
        <v>56849.99</v>
      </c>
      <c r="K219" s="22">
        <v>552748.6</v>
      </c>
      <c r="L219" s="22">
        <v>0</v>
      </c>
      <c r="M219" s="22">
        <v>0</v>
      </c>
      <c r="N219" s="22">
        <v>148251.4</v>
      </c>
      <c r="O219" s="137"/>
    </row>
    <row r="220" spans="1:15" ht="12.75">
      <c r="A220" s="35" t="s">
        <v>894</v>
      </c>
      <c r="B220" s="35" t="s">
        <v>895</v>
      </c>
      <c r="C220" s="138">
        <v>2</v>
      </c>
      <c r="D220" s="22">
        <v>0</v>
      </c>
      <c r="E220" s="22">
        <v>0</v>
      </c>
      <c r="F220" s="22">
        <v>56849.99</v>
      </c>
      <c r="G220" s="22">
        <v>552748.6</v>
      </c>
      <c r="H220" s="22">
        <v>56849.99</v>
      </c>
      <c r="I220" s="22">
        <v>552748.6</v>
      </c>
      <c r="J220" s="22">
        <v>56849.99</v>
      </c>
      <c r="K220" s="22">
        <v>552748.6</v>
      </c>
      <c r="L220" s="22">
        <v>0</v>
      </c>
      <c r="M220" s="22">
        <v>0</v>
      </c>
      <c r="N220" s="22">
        <v>-552748.6</v>
      </c>
      <c r="O220" s="137"/>
    </row>
    <row r="221" spans="1:15" ht="12.75">
      <c r="A221" s="35" t="s">
        <v>986</v>
      </c>
      <c r="B221" s="35" t="s">
        <v>380</v>
      </c>
      <c r="C221" s="138">
        <v>2</v>
      </c>
      <c r="D221" s="22">
        <v>3558810</v>
      </c>
      <c r="E221" s="22">
        <v>3623150.12</v>
      </c>
      <c r="F221" s="22">
        <v>300390.82</v>
      </c>
      <c r="G221" s="22">
        <v>2107926.41</v>
      </c>
      <c r="H221" s="22">
        <v>298747.01</v>
      </c>
      <c r="I221" s="22">
        <v>2105906.6</v>
      </c>
      <c r="J221" s="22">
        <v>300122.34</v>
      </c>
      <c r="K221" s="22">
        <v>2102374.11</v>
      </c>
      <c r="L221" s="22">
        <v>2019.81</v>
      </c>
      <c r="M221" s="22">
        <v>5552.3</v>
      </c>
      <c r="N221" s="22">
        <v>1515223.71</v>
      </c>
      <c r="O221" s="137"/>
    </row>
    <row r="222" spans="1:15" ht="12.75">
      <c r="A222" s="35" t="s">
        <v>896</v>
      </c>
      <c r="B222" s="35" t="s">
        <v>897</v>
      </c>
      <c r="C222" s="138">
        <v>2</v>
      </c>
      <c r="D222" s="22">
        <v>0</v>
      </c>
      <c r="E222" s="22">
        <v>0</v>
      </c>
      <c r="F222" s="22">
        <v>0</v>
      </c>
      <c r="G222" s="22">
        <v>973.37</v>
      </c>
      <c r="H222" s="22">
        <v>0</v>
      </c>
      <c r="I222" s="22">
        <v>973.37</v>
      </c>
      <c r="J222" s="22">
        <v>0</v>
      </c>
      <c r="K222" s="22">
        <v>973.37</v>
      </c>
      <c r="L222" s="22">
        <v>0</v>
      </c>
      <c r="M222" s="22">
        <v>0</v>
      </c>
      <c r="N222" s="22">
        <v>-973.37</v>
      </c>
      <c r="O222" s="137"/>
    </row>
    <row r="223" spans="1:15" ht="12.75">
      <c r="A223" s="35" t="s">
        <v>898</v>
      </c>
      <c r="B223" s="35" t="s">
        <v>899</v>
      </c>
      <c r="C223" s="138">
        <v>2</v>
      </c>
      <c r="D223" s="22">
        <v>0</v>
      </c>
      <c r="E223" s="22">
        <v>0</v>
      </c>
      <c r="F223" s="22">
        <v>291969.09</v>
      </c>
      <c r="G223" s="22">
        <v>2010509.76</v>
      </c>
      <c r="H223" s="22">
        <v>291969.09</v>
      </c>
      <c r="I223" s="22">
        <v>2010509.76</v>
      </c>
      <c r="J223" s="22">
        <v>291969.09</v>
      </c>
      <c r="K223" s="22">
        <v>2010509.76</v>
      </c>
      <c r="L223" s="22">
        <v>0</v>
      </c>
      <c r="M223" s="22">
        <v>0</v>
      </c>
      <c r="N223" s="22">
        <v>-2010509.76</v>
      </c>
      <c r="O223" s="137"/>
    </row>
    <row r="224" spans="1:15" ht="12.75">
      <c r="A224" s="35" t="s">
        <v>900</v>
      </c>
      <c r="B224" s="35" t="s">
        <v>1274</v>
      </c>
      <c r="C224" s="138">
        <v>2</v>
      </c>
      <c r="D224" s="22">
        <v>0</v>
      </c>
      <c r="E224" s="22">
        <v>0</v>
      </c>
      <c r="F224" s="22">
        <v>0</v>
      </c>
      <c r="G224" s="22">
        <v>13.94</v>
      </c>
      <c r="H224" s="22">
        <v>0</v>
      </c>
      <c r="I224" s="22">
        <v>13.94</v>
      </c>
      <c r="J224" s="22">
        <v>0</v>
      </c>
      <c r="K224" s="22">
        <v>13.94</v>
      </c>
      <c r="L224" s="22">
        <v>0</v>
      </c>
      <c r="M224" s="22">
        <v>0</v>
      </c>
      <c r="N224" s="22">
        <v>-13.94</v>
      </c>
      <c r="O224" s="137"/>
    </row>
    <row r="225" spans="1:15" ht="12.75">
      <c r="A225" s="35" t="s">
        <v>901</v>
      </c>
      <c r="B225" s="35" t="s">
        <v>768</v>
      </c>
      <c r="C225" s="138">
        <v>2</v>
      </c>
      <c r="D225" s="22">
        <v>0</v>
      </c>
      <c r="E225" s="22">
        <v>0</v>
      </c>
      <c r="F225" s="22">
        <v>2134.34</v>
      </c>
      <c r="G225" s="22">
        <v>32491.8</v>
      </c>
      <c r="H225" s="22">
        <v>2134.34</v>
      </c>
      <c r="I225" s="22">
        <v>32491.8</v>
      </c>
      <c r="J225" s="22">
        <v>2134.34</v>
      </c>
      <c r="K225" s="22">
        <v>29179.31</v>
      </c>
      <c r="L225" s="22">
        <v>0</v>
      </c>
      <c r="M225" s="22">
        <v>3312.49</v>
      </c>
      <c r="N225" s="22">
        <v>-32491.8</v>
      </c>
      <c r="O225" s="137"/>
    </row>
    <row r="226" spans="1:15" ht="12.75">
      <c r="A226" s="35" t="s">
        <v>902</v>
      </c>
      <c r="B226" s="35" t="s">
        <v>903</v>
      </c>
      <c r="C226" s="138">
        <v>2</v>
      </c>
      <c r="D226" s="22">
        <v>0</v>
      </c>
      <c r="E226" s="22">
        <v>0</v>
      </c>
      <c r="F226" s="22">
        <v>6287.39</v>
      </c>
      <c r="G226" s="22">
        <v>63937.54</v>
      </c>
      <c r="H226" s="22">
        <v>4643.58</v>
      </c>
      <c r="I226" s="22">
        <v>61917.73</v>
      </c>
      <c r="J226" s="22">
        <v>6018.91</v>
      </c>
      <c r="K226" s="22">
        <v>61697.73</v>
      </c>
      <c r="L226" s="22">
        <v>2019.81</v>
      </c>
      <c r="M226" s="22">
        <v>2239.81</v>
      </c>
      <c r="N226" s="22">
        <v>-63937.54</v>
      </c>
      <c r="O226" s="137"/>
    </row>
    <row r="227" spans="1:15" ht="12.75">
      <c r="A227" s="35" t="s">
        <v>904</v>
      </c>
      <c r="B227" s="35" t="s">
        <v>905</v>
      </c>
      <c r="C227" s="138">
        <v>2</v>
      </c>
      <c r="D227" s="22">
        <v>500</v>
      </c>
      <c r="E227" s="22">
        <v>500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500</v>
      </c>
      <c r="O227" s="137"/>
    </row>
    <row r="228" spans="1:15" ht="12.75">
      <c r="A228" s="35" t="s">
        <v>377</v>
      </c>
      <c r="B228" s="35" t="s">
        <v>384</v>
      </c>
      <c r="C228" s="138">
        <v>2</v>
      </c>
      <c r="D228" s="22">
        <v>2400000</v>
      </c>
      <c r="E228" s="22">
        <v>2912000</v>
      </c>
      <c r="F228" s="22">
        <v>242458.49</v>
      </c>
      <c r="G228" s="22">
        <v>2424584.9</v>
      </c>
      <c r="H228" s="22">
        <v>0</v>
      </c>
      <c r="I228" s="22">
        <v>2182126.41</v>
      </c>
      <c r="J228" s="22">
        <v>0</v>
      </c>
      <c r="K228" s="22">
        <v>2182126.41</v>
      </c>
      <c r="L228" s="22">
        <v>242458.49</v>
      </c>
      <c r="M228" s="22">
        <v>242458.49</v>
      </c>
      <c r="N228" s="22">
        <v>487415.1</v>
      </c>
      <c r="O228" s="137"/>
    </row>
    <row r="229" spans="1:15" ht="12.75">
      <c r="A229" s="35" t="s">
        <v>906</v>
      </c>
      <c r="B229" s="35" t="s">
        <v>907</v>
      </c>
      <c r="C229" s="138">
        <v>2</v>
      </c>
      <c r="D229" s="22">
        <v>0</v>
      </c>
      <c r="E229" s="22">
        <v>0</v>
      </c>
      <c r="F229" s="22">
        <v>242458.49</v>
      </c>
      <c r="G229" s="22">
        <v>2424584.9</v>
      </c>
      <c r="H229" s="22">
        <v>0</v>
      </c>
      <c r="I229" s="22">
        <v>2182126.41</v>
      </c>
      <c r="J229" s="22">
        <v>0</v>
      </c>
      <c r="K229" s="22">
        <v>2182126.41</v>
      </c>
      <c r="L229" s="22">
        <v>242458.49</v>
      </c>
      <c r="M229" s="22">
        <v>242458.49</v>
      </c>
      <c r="N229" s="22">
        <v>-2424584.9</v>
      </c>
      <c r="O229" s="137"/>
    </row>
    <row r="230" spans="1:15" ht="12.75">
      <c r="A230" s="35" t="s">
        <v>381</v>
      </c>
      <c r="B230" s="35" t="s">
        <v>386</v>
      </c>
      <c r="C230" s="138">
        <v>2</v>
      </c>
      <c r="D230" s="22">
        <v>4400000</v>
      </c>
      <c r="E230" s="22">
        <v>4400000</v>
      </c>
      <c r="F230" s="22">
        <v>15623.41</v>
      </c>
      <c r="G230" s="22">
        <v>2655858.6</v>
      </c>
      <c r="H230" s="22">
        <v>15571.78</v>
      </c>
      <c r="I230" s="22">
        <v>2655806.97</v>
      </c>
      <c r="J230" s="22">
        <v>16918</v>
      </c>
      <c r="K230" s="22">
        <v>2626489.18</v>
      </c>
      <c r="L230" s="22">
        <v>51.63</v>
      </c>
      <c r="M230" s="22">
        <v>29369.42</v>
      </c>
      <c r="N230" s="22">
        <v>1744141.4</v>
      </c>
      <c r="O230" s="137"/>
    </row>
    <row r="231" spans="1:15" ht="12.75">
      <c r="A231" s="35" t="s">
        <v>908</v>
      </c>
      <c r="B231" s="35" t="s">
        <v>909</v>
      </c>
      <c r="C231" s="138">
        <v>2</v>
      </c>
      <c r="D231" s="22">
        <v>0</v>
      </c>
      <c r="E231" s="22">
        <v>0</v>
      </c>
      <c r="F231" s="22">
        <v>0</v>
      </c>
      <c r="G231" s="22">
        <v>140376.73</v>
      </c>
      <c r="H231" s="22">
        <v>0</v>
      </c>
      <c r="I231" s="22">
        <v>140376.73</v>
      </c>
      <c r="J231" s="22">
        <v>0</v>
      </c>
      <c r="K231" s="22">
        <v>140376.73</v>
      </c>
      <c r="L231" s="22">
        <v>0</v>
      </c>
      <c r="M231" s="22">
        <v>0</v>
      </c>
      <c r="N231" s="22">
        <v>-140376.73</v>
      </c>
      <c r="O231" s="137"/>
    </row>
    <row r="232" spans="1:15" ht="12.75">
      <c r="A232" s="35" t="s">
        <v>910</v>
      </c>
      <c r="B232" s="35" t="s">
        <v>911</v>
      </c>
      <c r="C232" s="138">
        <v>2</v>
      </c>
      <c r="D232" s="22">
        <v>0</v>
      </c>
      <c r="E232" s="22">
        <v>0</v>
      </c>
      <c r="F232" s="22">
        <v>0</v>
      </c>
      <c r="G232" s="22">
        <v>2338149.9</v>
      </c>
      <c r="H232" s="22">
        <v>0</v>
      </c>
      <c r="I232" s="22">
        <v>2338149.9</v>
      </c>
      <c r="J232" s="22">
        <v>0</v>
      </c>
      <c r="K232" s="22">
        <v>2338149.9</v>
      </c>
      <c r="L232" s="22">
        <v>0</v>
      </c>
      <c r="M232" s="22">
        <v>0</v>
      </c>
      <c r="N232" s="22">
        <v>-2338149.9</v>
      </c>
      <c r="O232" s="137"/>
    </row>
    <row r="233" spans="1:15" ht="12.75">
      <c r="A233" s="35" t="s">
        <v>912</v>
      </c>
      <c r="B233" s="35" t="s">
        <v>913</v>
      </c>
      <c r="C233" s="138">
        <v>2</v>
      </c>
      <c r="D233" s="22">
        <v>0</v>
      </c>
      <c r="E233" s="22">
        <v>0</v>
      </c>
      <c r="F233" s="22">
        <v>655.34</v>
      </c>
      <c r="G233" s="22">
        <v>120655.34</v>
      </c>
      <c r="H233" s="22">
        <v>655.34</v>
      </c>
      <c r="I233" s="22">
        <v>120655.34</v>
      </c>
      <c r="J233" s="22">
        <v>10000</v>
      </c>
      <c r="K233" s="22">
        <v>100000</v>
      </c>
      <c r="L233" s="22">
        <v>0</v>
      </c>
      <c r="M233" s="22">
        <v>20655.34</v>
      </c>
      <c r="N233" s="22">
        <v>-120655.34</v>
      </c>
      <c r="O233" s="137"/>
    </row>
    <row r="234" spans="1:15" ht="12.75">
      <c r="A234" s="35" t="s">
        <v>198</v>
      </c>
      <c r="B234" s="35" t="s">
        <v>199</v>
      </c>
      <c r="C234" s="138">
        <v>2</v>
      </c>
      <c r="D234" s="22">
        <v>0</v>
      </c>
      <c r="E234" s="22">
        <v>0</v>
      </c>
      <c r="F234" s="22">
        <v>13701.24</v>
      </c>
      <c r="G234" s="22">
        <v>13701.24</v>
      </c>
      <c r="H234" s="22">
        <v>13701.24</v>
      </c>
      <c r="I234" s="22">
        <v>13701.24</v>
      </c>
      <c r="J234" s="22">
        <v>6230.8</v>
      </c>
      <c r="K234" s="22">
        <v>6230.8</v>
      </c>
      <c r="L234" s="22">
        <v>0</v>
      </c>
      <c r="M234" s="22">
        <v>7470.44</v>
      </c>
      <c r="N234" s="22">
        <v>-13701.24</v>
      </c>
      <c r="O234" s="137"/>
    </row>
    <row r="235" spans="1:15" ht="12.75">
      <c r="A235" s="35" t="s">
        <v>200</v>
      </c>
      <c r="B235" s="35" t="s">
        <v>201</v>
      </c>
      <c r="C235" s="138">
        <v>2</v>
      </c>
      <c r="D235" s="22">
        <v>0</v>
      </c>
      <c r="E235" s="22">
        <v>0</v>
      </c>
      <c r="F235" s="22">
        <v>687.2</v>
      </c>
      <c r="G235" s="22">
        <v>687.2</v>
      </c>
      <c r="H235" s="22">
        <v>687.2</v>
      </c>
      <c r="I235" s="22">
        <v>687.2</v>
      </c>
      <c r="J235" s="22">
        <v>687.2</v>
      </c>
      <c r="K235" s="22">
        <v>687.2</v>
      </c>
      <c r="L235" s="22">
        <v>0</v>
      </c>
      <c r="M235" s="22">
        <v>0</v>
      </c>
      <c r="N235" s="22">
        <v>-687.2</v>
      </c>
      <c r="O235" s="137"/>
    </row>
    <row r="236" spans="1:15" ht="12.75">
      <c r="A236" s="35" t="s">
        <v>248</v>
      </c>
      <c r="B236" s="35" t="s">
        <v>249</v>
      </c>
      <c r="C236" s="138">
        <v>2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137"/>
    </row>
    <row r="237" spans="1:15" ht="12.75">
      <c r="A237" s="35" t="s">
        <v>914</v>
      </c>
      <c r="B237" s="35" t="s">
        <v>915</v>
      </c>
      <c r="C237" s="138">
        <v>2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137"/>
    </row>
    <row r="238" spans="1:15" ht="12.75">
      <c r="A238" s="35" t="s">
        <v>916</v>
      </c>
      <c r="B238" s="35" t="s">
        <v>917</v>
      </c>
      <c r="C238" s="138">
        <v>2</v>
      </c>
      <c r="D238" s="22">
        <v>0</v>
      </c>
      <c r="E238" s="22">
        <v>0</v>
      </c>
      <c r="F238" s="22">
        <v>0</v>
      </c>
      <c r="G238" s="22">
        <v>6220</v>
      </c>
      <c r="H238" s="22">
        <v>0</v>
      </c>
      <c r="I238" s="22">
        <v>6220</v>
      </c>
      <c r="J238" s="22">
        <v>0</v>
      </c>
      <c r="K238" s="22">
        <v>6220</v>
      </c>
      <c r="L238" s="22">
        <v>0</v>
      </c>
      <c r="M238" s="22">
        <v>0</v>
      </c>
      <c r="N238" s="22">
        <v>-6220</v>
      </c>
      <c r="O238" s="137"/>
    </row>
    <row r="239" spans="1:15" ht="12.75">
      <c r="A239" s="35" t="s">
        <v>918</v>
      </c>
      <c r="B239" s="35" t="s">
        <v>919</v>
      </c>
      <c r="C239" s="138">
        <v>2</v>
      </c>
      <c r="D239" s="22">
        <v>0</v>
      </c>
      <c r="E239" s="22">
        <v>0</v>
      </c>
      <c r="F239" s="22">
        <v>0</v>
      </c>
      <c r="G239" s="22">
        <v>5590</v>
      </c>
      <c r="H239" s="22">
        <v>0</v>
      </c>
      <c r="I239" s="22">
        <v>5590</v>
      </c>
      <c r="J239" s="22">
        <v>0</v>
      </c>
      <c r="K239" s="22">
        <v>5590</v>
      </c>
      <c r="L239" s="22">
        <v>0</v>
      </c>
      <c r="M239" s="22">
        <v>0</v>
      </c>
      <c r="N239" s="22">
        <v>-5590</v>
      </c>
      <c r="O239" s="137"/>
    </row>
    <row r="240" spans="1:15" ht="12.75">
      <c r="A240" s="35" t="s">
        <v>920</v>
      </c>
      <c r="B240" s="35" t="s">
        <v>921</v>
      </c>
      <c r="C240" s="138">
        <v>2</v>
      </c>
      <c r="D240" s="22">
        <v>0</v>
      </c>
      <c r="E240" s="22">
        <v>0</v>
      </c>
      <c r="F240" s="22">
        <v>0</v>
      </c>
      <c r="G240" s="22">
        <v>13730.18</v>
      </c>
      <c r="H240" s="22">
        <v>0</v>
      </c>
      <c r="I240" s="22">
        <v>13730.18</v>
      </c>
      <c r="J240" s="22">
        <v>0</v>
      </c>
      <c r="K240" s="22">
        <v>13730.18</v>
      </c>
      <c r="L240" s="22">
        <v>0</v>
      </c>
      <c r="M240" s="22">
        <v>0</v>
      </c>
      <c r="N240" s="22">
        <v>-13730.18</v>
      </c>
      <c r="O240" s="137"/>
    </row>
    <row r="241" spans="1:15" ht="12.75">
      <c r="A241" s="35" t="s">
        <v>922</v>
      </c>
      <c r="B241" s="35" t="s">
        <v>923</v>
      </c>
      <c r="C241" s="138">
        <v>2</v>
      </c>
      <c r="D241" s="22">
        <v>0</v>
      </c>
      <c r="E241" s="22">
        <v>0</v>
      </c>
      <c r="F241" s="22">
        <v>0</v>
      </c>
      <c r="G241" s="22">
        <v>342</v>
      </c>
      <c r="H241" s="22">
        <v>0</v>
      </c>
      <c r="I241" s="22">
        <v>342</v>
      </c>
      <c r="J241" s="22">
        <v>0</v>
      </c>
      <c r="K241" s="22">
        <v>342</v>
      </c>
      <c r="L241" s="22">
        <v>0</v>
      </c>
      <c r="M241" s="22">
        <v>0</v>
      </c>
      <c r="N241" s="22">
        <v>-342</v>
      </c>
      <c r="O241" s="137"/>
    </row>
    <row r="242" spans="1:15" ht="12.75">
      <c r="A242" s="35" t="s">
        <v>924</v>
      </c>
      <c r="B242" s="35" t="s">
        <v>925</v>
      </c>
      <c r="C242" s="138">
        <v>2</v>
      </c>
      <c r="D242" s="22">
        <v>0</v>
      </c>
      <c r="E242" s="22">
        <v>0</v>
      </c>
      <c r="F242" s="22">
        <v>0</v>
      </c>
      <c r="G242" s="22">
        <v>275.51</v>
      </c>
      <c r="H242" s="22">
        <v>0</v>
      </c>
      <c r="I242" s="22">
        <v>275.51</v>
      </c>
      <c r="J242" s="22">
        <v>0</v>
      </c>
      <c r="K242" s="22">
        <v>275.51</v>
      </c>
      <c r="L242" s="22">
        <v>0</v>
      </c>
      <c r="M242" s="22">
        <v>0</v>
      </c>
      <c r="N242" s="22">
        <v>-275.51</v>
      </c>
      <c r="O242" s="137"/>
    </row>
    <row r="243" spans="1:15" ht="12.75">
      <c r="A243" s="35" t="s">
        <v>926</v>
      </c>
      <c r="B243" s="35" t="s">
        <v>927</v>
      </c>
      <c r="C243" s="138">
        <v>2</v>
      </c>
      <c r="D243" s="22">
        <v>0</v>
      </c>
      <c r="E243" s="22">
        <v>0</v>
      </c>
      <c r="F243" s="22">
        <v>579.63</v>
      </c>
      <c r="G243" s="22">
        <v>5001.11</v>
      </c>
      <c r="H243" s="22">
        <v>528</v>
      </c>
      <c r="I243" s="22">
        <v>4949.48</v>
      </c>
      <c r="J243" s="22">
        <v>0</v>
      </c>
      <c r="K243" s="22">
        <v>4421.48</v>
      </c>
      <c r="L243" s="22">
        <v>51.63</v>
      </c>
      <c r="M243" s="22">
        <v>579.63</v>
      </c>
      <c r="N243" s="22">
        <v>-5001.11</v>
      </c>
      <c r="O243" s="137"/>
    </row>
    <row r="244" spans="1:15" ht="12.75">
      <c r="A244" s="35" t="s">
        <v>928</v>
      </c>
      <c r="B244" s="35" t="s">
        <v>929</v>
      </c>
      <c r="C244" s="138">
        <v>2</v>
      </c>
      <c r="D244" s="22">
        <v>0</v>
      </c>
      <c r="E244" s="22">
        <v>0</v>
      </c>
      <c r="F244" s="22">
        <v>0</v>
      </c>
      <c r="G244" s="22">
        <v>10286.06</v>
      </c>
      <c r="H244" s="22">
        <v>0</v>
      </c>
      <c r="I244" s="22">
        <v>10286.06</v>
      </c>
      <c r="J244" s="22">
        <v>0</v>
      </c>
      <c r="K244" s="22">
        <v>9622.05</v>
      </c>
      <c r="L244" s="22">
        <v>0</v>
      </c>
      <c r="M244" s="22">
        <v>664.01</v>
      </c>
      <c r="N244" s="22">
        <v>-10286.06</v>
      </c>
      <c r="O244" s="137"/>
    </row>
    <row r="245" spans="1:15" ht="12.75">
      <c r="A245" s="35" t="s">
        <v>643</v>
      </c>
      <c r="B245" s="35" t="s">
        <v>644</v>
      </c>
      <c r="C245" s="138">
        <v>2</v>
      </c>
      <c r="D245" s="22">
        <v>0</v>
      </c>
      <c r="E245" s="22">
        <v>0</v>
      </c>
      <c r="F245" s="22">
        <v>0</v>
      </c>
      <c r="G245" s="22">
        <v>843.33</v>
      </c>
      <c r="H245" s="22">
        <v>0</v>
      </c>
      <c r="I245" s="22">
        <v>843.33</v>
      </c>
      <c r="J245" s="22">
        <v>0</v>
      </c>
      <c r="K245" s="22">
        <v>843.33</v>
      </c>
      <c r="L245" s="22">
        <v>0</v>
      </c>
      <c r="M245" s="22">
        <v>0</v>
      </c>
      <c r="N245" s="22">
        <v>-843.33</v>
      </c>
      <c r="O245" s="137"/>
    </row>
    <row r="246" spans="1:15" ht="12.75">
      <c r="A246" s="35" t="s">
        <v>994</v>
      </c>
      <c r="B246" s="35" t="s">
        <v>1013</v>
      </c>
      <c r="C246" s="138">
        <v>2</v>
      </c>
      <c r="D246" s="22">
        <v>6295477</v>
      </c>
      <c r="E246" s="22">
        <v>4217691.91</v>
      </c>
      <c r="F246" s="22">
        <v>-73.36</v>
      </c>
      <c r="G246" s="22">
        <v>2834725.4</v>
      </c>
      <c r="H246" s="22">
        <v>250.3</v>
      </c>
      <c r="I246" s="22">
        <v>2800179.8</v>
      </c>
      <c r="J246" s="22">
        <v>71366.94</v>
      </c>
      <c r="K246" s="22">
        <v>2236019.8</v>
      </c>
      <c r="L246" s="22">
        <v>34545.6</v>
      </c>
      <c r="M246" s="22">
        <v>598705.6</v>
      </c>
      <c r="N246" s="22">
        <v>1382966.51</v>
      </c>
      <c r="O246" s="137"/>
    </row>
    <row r="247" spans="1:15" ht="12.75">
      <c r="A247" s="35" t="s">
        <v>202</v>
      </c>
      <c r="B247" s="35" t="s">
        <v>1437</v>
      </c>
      <c r="C247" s="138">
        <v>2</v>
      </c>
      <c r="D247" s="22">
        <v>0</v>
      </c>
      <c r="E247" s="22">
        <v>0</v>
      </c>
      <c r="F247" s="22">
        <v>0</v>
      </c>
      <c r="G247" s="22">
        <v>705200</v>
      </c>
      <c r="H247" s="22">
        <v>0</v>
      </c>
      <c r="I247" s="22">
        <v>705200</v>
      </c>
      <c r="J247" s="22">
        <v>71040</v>
      </c>
      <c r="K247" s="22">
        <v>141040</v>
      </c>
      <c r="L247" s="22">
        <v>0</v>
      </c>
      <c r="M247" s="22">
        <v>564160</v>
      </c>
      <c r="N247" s="22">
        <v>-705200</v>
      </c>
      <c r="O247" s="137"/>
    </row>
    <row r="248" spans="1:15" ht="12.75">
      <c r="A248" s="35" t="s">
        <v>930</v>
      </c>
      <c r="B248" s="35" t="s">
        <v>931</v>
      </c>
      <c r="C248" s="138">
        <v>2</v>
      </c>
      <c r="D248" s="22">
        <v>0</v>
      </c>
      <c r="E248" s="22">
        <v>0</v>
      </c>
      <c r="F248" s="22">
        <v>0</v>
      </c>
      <c r="G248" s="22">
        <v>13787.01</v>
      </c>
      <c r="H248" s="22">
        <v>0</v>
      </c>
      <c r="I248" s="22">
        <v>13787.01</v>
      </c>
      <c r="J248" s="22">
        <v>0</v>
      </c>
      <c r="K248" s="22">
        <v>13787.01</v>
      </c>
      <c r="L248" s="22">
        <v>0</v>
      </c>
      <c r="M248" s="22">
        <v>0</v>
      </c>
      <c r="N248" s="22">
        <v>-13787.01</v>
      </c>
      <c r="O248" s="137"/>
    </row>
    <row r="249" spans="1:15" ht="12.75">
      <c r="A249" s="35" t="s">
        <v>932</v>
      </c>
      <c r="B249" s="35" t="s">
        <v>798</v>
      </c>
      <c r="C249" s="138">
        <v>2</v>
      </c>
      <c r="D249" s="22">
        <v>0</v>
      </c>
      <c r="E249" s="22">
        <v>0</v>
      </c>
      <c r="F249" s="22">
        <v>0</v>
      </c>
      <c r="G249" s="22">
        <v>275</v>
      </c>
      <c r="H249" s="22">
        <v>0</v>
      </c>
      <c r="I249" s="22">
        <v>275</v>
      </c>
      <c r="J249" s="22">
        <v>0</v>
      </c>
      <c r="K249" s="22">
        <v>275</v>
      </c>
      <c r="L249" s="22">
        <v>0</v>
      </c>
      <c r="M249" s="22">
        <v>0</v>
      </c>
      <c r="N249" s="22">
        <v>-275</v>
      </c>
      <c r="O249" s="137"/>
    </row>
    <row r="250" spans="1:15" ht="12.75">
      <c r="A250" s="35" t="s">
        <v>933</v>
      </c>
      <c r="B250" s="35" t="s">
        <v>875</v>
      </c>
      <c r="C250" s="138">
        <v>2</v>
      </c>
      <c r="D250" s="22">
        <v>0</v>
      </c>
      <c r="E250" s="22">
        <v>0</v>
      </c>
      <c r="F250" s="22">
        <v>0</v>
      </c>
      <c r="G250" s="22">
        <v>2000</v>
      </c>
      <c r="H250" s="22">
        <v>0</v>
      </c>
      <c r="I250" s="22">
        <v>2000</v>
      </c>
      <c r="J250" s="22">
        <v>0</v>
      </c>
      <c r="K250" s="22">
        <v>2000</v>
      </c>
      <c r="L250" s="22">
        <v>0</v>
      </c>
      <c r="M250" s="22">
        <v>0</v>
      </c>
      <c r="N250" s="22">
        <v>-2000</v>
      </c>
      <c r="O250" s="137"/>
    </row>
    <row r="251" spans="1:15" ht="12.75">
      <c r="A251" s="35" t="s">
        <v>934</v>
      </c>
      <c r="B251" s="35" t="s">
        <v>828</v>
      </c>
      <c r="C251" s="138">
        <v>2</v>
      </c>
      <c r="D251" s="22">
        <v>0</v>
      </c>
      <c r="E251" s="22">
        <v>0</v>
      </c>
      <c r="F251" s="22">
        <v>0</v>
      </c>
      <c r="G251" s="22">
        <v>1432</v>
      </c>
      <c r="H251" s="22">
        <v>0</v>
      </c>
      <c r="I251" s="22">
        <v>1432</v>
      </c>
      <c r="J251" s="22">
        <v>0</v>
      </c>
      <c r="K251" s="22">
        <v>1432</v>
      </c>
      <c r="L251" s="22">
        <v>0</v>
      </c>
      <c r="M251" s="22">
        <v>0</v>
      </c>
      <c r="N251" s="22">
        <v>-1432</v>
      </c>
      <c r="O251" s="137"/>
    </row>
    <row r="252" spans="1:15" ht="12.75">
      <c r="A252" s="35" t="s">
        <v>203</v>
      </c>
      <c r="B252" s="35" t="s">
        <v>816</v>
      </c>
      <c r="C252" s="138">
        <v>2</v>
      </c>
      <c r="D252" s="22">
        <v>0</v>
      </c>
      <c r="E252" s="22">
        <v>0</v>
      </c>
      <c r="F252" s="22">
        <v>0</v>
      </c>
      <c r="G252" s="22">
        <v>1008.12</v>
      </c>
      <c r="H252" s="22">
        <v>0</v>
      </c>
      <c r="I252" s="22">
        <v>1008.12</v>
      </c>
      <c r="J252" s="22">
        <v>0</v>
      </c>
      <c r="K252" s="22">
        <v>1008.12</v>
      </c>
      <c r="L252" s="22">
        <v>0</v>
      </c>
      <c r="M252" s="22">
        <v>0</v>
      </c>
      <c r="N252" s="22">
        <v>-1008.12</v>
      </c>
      <c r="O252" s="137"/>
    </row>
    <row r="253" spans="1:15" ht="12.75">
      <c r="A253" s="35" t="s">
        <v>935</v>
      </c>
      <c r="B253" s="35" t="s">
        <v>936</v>
      </c>
      <c r="C253" s="138">
        <v>2</v>
      </c>
      <c r="D253" s="22">
        <v>0</v>
      </c>
      <c r="E253" s="22">
        <v>0</v>
      </c>
      <c r="F253" s="22">
        <v>0</v>
      </c>
      <c r="G253" s="22">
        <v>790</v>
      </c>
      <c r="H253" s="22">
        <v>0</v>
      </c>
      <c r="I253" s="22">
        <v>790</v>
      </c>
      <c r="J253" s="22">
        <v>0</v>
      </c>
      <c r="K253" s="22">
        <v>790</v>
      </c>
      <c r="L253" s="22">
        <v>0</v>
      </c>
      <c r="M253" s="22">
        <v>0</v>
      </c>
      <c r="N253" s="22">
        <v>-790</v>
      </c>
      <c r="O253" s="137"/>
    </row>
    <row r="254" spans="1:15" ht="12.75">
      <c r="A254" s="35" t="s">
        <v>937</v>
      </c>
      <c r="B254" s="35" t="s">
        <v>938</v>
      </c>
      <c r="C254" s="138">
        <v>2</v>
      </c>
      <c r="D254" s="22">
        <v>0</v>
      </c>
      <c r="E254" s="22">
        <v>0</v>
      </c>
      <c r="F254" s="22">
        <v>-73.36</v>
      </c>
      <c r="G254" s="22">
        <v>2110233.27</v>
      </c>
      <c r="H254" s="22">
        <v>250.3</v>
      </c>
      <c r="I254" s="22">
        <v>2075687.67</v>
      </c>
      <c r="J254" s="22">
        <v>326.94</v>
      </c>
      <c r="K254" s="22">
        <v>2075687.67</v>
      </c>
      <c r="L254" s="22">
        <v>34545.6</v>
      </c>
      <c r="M254" s="22">
        <v>34545.6</v>
      </c>
      <c r="N254" s="22">
        <v>-2110233.27</v>
      </c>
      <c r="O254" s="137"/>
    </row>
    <row r="255" spans="1:15" ht="12.75">
      <c r="A255" s="35" t="s">
        <v>387</v>
      </c>
      <c r="B255" s="35" t="s">
        <v>390</v>
      </c>
      <c r="C255" s="138">
        <v>2</v>
      </c>
      <c r="D255" s="22">
        <v>142440</v>
      </c>
      <c r="E255" s="22">
        <v>374824.02</v>
      </c>
      <c r="F255" s="22">
        <v>26709.23</v>
      </c>
      <c r="G255" s="22">
        <v>149968.38</v>
      </c>
      <c r="H255" s="22">
        <v>6189.23</v>
      </c>
      <c r="I255" s="22">
        <v>129448.38</v>
      </c>
      <c r="J255" s="22">
        <v>6189.23</v>
      </c>
      <c r="K255" s="22">
        <v>129448.38</v>
      </c>
      <c r="L255" s="22">
        <v>20520</v>
      </c>
      <c r="M255" s="22">
        <v>20520</v>
      </c>
      <c r="N255" s="22">
        <v>224855.64</v>
      </c>
      <c r="O255" s="137"/>
    </row>
    <row r="256" spans="1:15" ht="12.75">
      <c r="A256" s="35" t="s">
        <v>204</v>
      </c>
      <c r="B256" s="35" t="s">
        <v>205</v>
      </c>
      <c r="C256" s="138">
        <v>2</v>
      </c>
      <c r="D256" s="22">
        <v>0</v>
      </c>
      <c r="E256" s="22">
        <v>0</v>
      </c>
      <c r="F256" s="22">
        <v>1810</v>
      </c>
      <c r="G256" s="22">
        <v>1810</v>
      </c>
      <c r="H256" s="22">
        <v>0</v>
      </c>
      <c r="I256" s="22">
        <v>0</v>
      </c>
      <c r="J256" s="22">
        <v>0</v>
      </c>
      <c r="K256" s="22">
        <v>0</v>
      </c>
      <c r="L256" s="22">
        <v>1810</v>
      </c>
      <c r="M256" s="22">
        <v>1810</v>
      </c>
      <c r="N256" s="22">
        <v>-1810</v>
      </c>
      <c r="O256" s="137"/>
    </row>
    <row r="257" spans="1:15" ht="12.75">
      <c r="A257" s="35" t="s">
        <v>250</v>
      </c>
      <c r="B257" s="35" t="s">
        <v>251</v>
      </c>
      <c r="C257" s="138">
        <v>2</v>
      </c>
      <c r="D257" s="22">
        <v>0</v>
      </c>
      <c r="E257" s="22">
        <v>0</v>
      </c>
      <c r="F257" s="22">
        <v>3710</v>
      </c>
      <c r="G257" s="22">
        <v>3710</v>
      </c>
      <c r="H257" s="22">
        <v>0</v>
      </c>
      <c r="I257" s="22">
        <v>0</v>
      </c>
      <c r="J257" s="22">
        <v>0</v>
      </c>
      <c r="K257" s="22">
        <v>0</v>
      </c>
      <c r="L257" s="22">
        <v>3710</v>
      </c>
      <c r="M257" s="22">
        <v>3710</v>
      </c>
      <c r="N257" s="22">
        <v>-3710</v>
      </c>
      <c r="O257" s="137"/>
    </row>
    <row r="258" spans="1:15" ht="12.75">
      <c r="A258" s="35" t="s">
        <v>252</v>
      </c>
      <c r="B258" s="35" t="s">
        <v>253</v>
      </c>
      <c r="C258" s="138">
        <v>2</v>
      </c>
      <c r="D258" s="22">
        <v>0</v>
      </c>
      <c r="E258" s="22">
        <v>0</v>
      </c>
      <c r="F258" s="22">
        <v>15000</v>
      </c>
      <c r="G258" s="22">
        <v>15000</v>
      </c>
      <c r="H258" s="22">
        <v>0</v>
      </c>
      <c r="I258" s="22">
        <v>0</v>
      </c>
      <c r="J258" s="22">
        <v>0</v>
      </c>
      <c r="K258" s="22">
        <v>0</v>
      </c>
      <c r="L258" s="22">
        <v>15000</v>
      </c>
      <c r="M258" s="22">
        <v>15000</v>
      </c>
      <c r="N258" s="22">
        <v>-15000</v>
      </c>
      <c r="O258" s="137"/>
    </row>
    <row r="259" spans="1:15" ht="12.75">
      <c r="A259" s="35" t="s">
        <v>939</v>
      </c>
      <c r="B259" s="35" t="s">
        <v>940</v>
      </c>
      <c r="C259" s="138">
        <v>2</v>
      </c>
      <c r="D259" s="22">
        <v>0</v>
      </c>
      <c r="E259" s="22">
        <v>0</v>
      </c>
      <c r="F259" s="22">
        <v>6189.23</v>
      </c>
      <c r="G259" s="22">
        <v>28658.2</v>
      </c>
      <c r="H259" s="22">
        <v>6189.23</v>
      </c>
      <c r="I259" s="22">
        <v>28658.2</v>
      </c>
      <c r="J259" s="22">
        <v>6189.23</v>
      </c>
      <c r="K259" s="22">
        <v>28658.2</v>
      </c>
      <c r="L259" s="22">
        <v>0</v>
      </c>
      <c r="M259" s="22">
        <v>0</v>
      </c>
      <c r="N259" s="22">
        <v>-28658.2</v>
      </c>
      <c r="O259" s="137"/>
    </row>
    <row r="260" spans="1:15" ht="12.75">
      <c r="A260" s="35" t="s">
        <v>941</v>
      </c>
      <c r="B260" s="35" t="s">
        <v>1676</v>
      </c>
      <c r="C260" s="138">
        <v>2</v>
      </c>
      <c r="D260" s="22">
        <v>0</v>
      </c>
      <c r="E260" s="22">
        <v>0</v>
      </c>
      <c r="F260" s="22">
        <v>0</v>
      </c>
      <c r="G260" s="22">
        <v>100790.18</v>
      </c>
      <c r="H260" s="22">
        <v>0</v>
      </c>
      <c r="I260" s="22">
        <v>100790.18</v>
      </c>
      <c r="J260" s="22">
        <v>0</v>
      </c>
      <c r="K260" s="22">
        <v>100790.18</v>
      </c>
      <c r="L260" s="22">
        <v>0</v>
      </c>
      <c r="M260" s="22">
        <v>0</v>
      </c>
      <c r="N260" s="22">
        <v>-100790.18</v>
      </c>
      <c r="O260" s="137"/>
    </row>
    <row r="261" spans="1:15" ht="12.75">
      <c r="A261" s="35" t="s">
        <v>405</v>
      </c>
      <c r="B261" s="35" t="s">
        <v>404</v>
      </c>
      <c r="C261" s="138">
        <v>2</v>
      </c>
      <c r="D261" s="22">
        <v>228304371.8</v>
      </c>
      <c r="E261" s="22">
        <v>241817491.96</v>
      </c>
      <c r="F261" s="22">
        <v>3037510.83</v>
      </c>
      <c r="G261" s="22">
        <v>36762195.66</v>
      </c>
      <c r="H261" s="22">
        <v>1629036.93</v>
      </c>
      <c r="I261" s="22">
        <v>17660017.94</v>
      </c>
      <c r="J261" s="22">
        <v>1371952.96</v>
      </c>
      <c r="K261" s="22">
        <v>17194990.71</v>
      </c>
      <c r="L261" s="22">
        <v>19102177.72</v>
      </c>
      <c r="M261" s="22">
        <v>19567204.95</v>
      </c>
      <c r="N261" s="22">
        <v>205055296.3</v>
      </c>
      <c r="O261" s="137"/>
    </row>
    <row r="262" spans="1:15" ht="12.75">
      <c r="A262" s="35" t="s">
        <v>410</v>
      </c>
      <c r="B262" s="35" t="s">
        <v>409</v>
      </c>
      <c r="C262" s="138">
        <v>2</v>
      </c>
      <c r="D262" s="22">
        <v>210467927.8</v>
      </c>
      <c r="E262" s="22">
        <v>223721047.96</v>
      </c>
      <c r="F262" s="22">
        <v>2291569.64</v>
      </c>
      <c r="G262" s="22">
        <v>24596936.3</v>
      </c>
      <c r="H262" s="22">
        <v>883095.74</v>
      </c>
      <c r="I262" s="22">
        <v>5494758.58</v>
      </c>
      <c r="J262" s="22">
        <v>965653.07</v>
      </c>
      <c r="K262" s="22">
        <v>5396975.59</v>
      </c>
      <c r="L262" s="22">
        <v>19102177.72</v>
      </c>
      <c r="M262" s="22">
        <v>19199960.71</v>
      </c>
      <c r="N262" s="22">
        <v>199124111.66</v>
      </c>
      <c r="O262" s="137"/>
    </row>
    <row r="263" spans="1:15" ht="12.75">
      <c r="A263" s="35" t="s">
        <v>413</v>
      </c>
      <c r="B263" s="35" t="s">
        <v>961</v>
      </c>
      <c r="C263" s="138">
        <v>2</v>
      </c>
      <c r="D263" s="22">
        <v>210467927.8</v>
      </c>
      <c r="E263" s="22">
        <v>223721047.96</v>
      </c>
      <c r="F263" s="22">
        <v>2291569.64</v>
      </c>
      <c r="G263" s="22">
        <v>24596936.3</v>
      </c>
      <c r="H263" s="22">
        <v>883095.74</v>
      </c>
      <c r="I263" s="22">
        <v>5494758.58</v>
      </c>
      <c r="J263" s="22">
        <v>965653.07</v>
      </c>
      <c r="K263" s="22">
        <v>5396975.59</v>
      </c>
      <c r="L263" s="22">
        <v>19102177.72</v>
      </c>
      <c r="M263" s="22">
        <v>19199960.71</v>
      </c>
      <c r="N263" s="22">
        <v>199124111.66</v>
      </c>
      <c r="O263" s="137"/>
    </row>
    <row r="264" spans="1:15" ht="12.75">
      <c r="A264" s="35" t="s">
        <v>416</v>
      </c>
      <c r="B264" s="35" t="s">
        <v>1067</v>
      </c>
      <c r="C264" s="138">
        <v>2</v>
      </c>
      <c r="D264" s="22">
        <v>195000</v>
      </c>
      <c r="E264" s="22">
        <v>195000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195000</v>
      </c>
      <c r="O264" s="137"/>
    </row>
    <row r="265" spans="1:15" ht="12.75">
      <c r="A265" s="35" t="s">
        <v>419</v>
      </c>
      <c r="B265" s="35" t="s">
        <v>1082</v>
      </c>
      <c r="C265" s="138">
        <v>2</v>
      </c>
      <c r="D265" s="22">
        <v>2045000</v>
      </c>
      <c r="E265" s="22">
        <v>1897750</v>
      </c>
      <c r="F265" s="22">
        <v>0</v>
      </c>
      <c r="G265" s="22">
        <v>57746.87</v>
      </c>
      <c r="H265" s="22">
        <v>0</v>
      </c>
      <c r="I265" s="22">
        <v>57746.87</v>
      </c>
      <c r="J265" s="22">
        <v>0</v>
      </c>
      <c r="K265" s="22">
        <v>57746.87</v>
      </c>
      <c r="L265" s="22">
        <v>0</v>
      </c>
      <c r="M265" s="22">
        <v>0</v>
      </c>
      <c r="N265" s="22">
        <v>1840003.13</v>
      </c>
      <c r="O265" s="137"/>
    </row>
    <row r="266" spans="1:15" ht="12.75">
      <c r="A266" s="35" t="s">
        <v>1677</v>
      </c>
      <c r="B266" s="35" t="s">
        <v>1678</v>
      </c>
      <c r="C266" s="138">
        <v>2</v>
      </c>
      <c r="D266" s="22">
        <v>0</v>
      </c>
      <c r="E266" s="22">
        <v>0</v>
      </c>
      <c r="F266" s="22">
        <v>0</v>
      </c>
      <c r="G266" s="22">
        <v>57746.87</v>
      </c>
      <c r="H266" s="22">
        <v>0</v>
      </c>
      <c r="I266" s="22">
        <v>57746.87</v>
      </c>
      <c r="J266" s="22">
        <v>0</v>
      </c>
      <c r="K266" s="22">
        <v>57746.87</v>
      </c>
      <c r="L266" s="22">
        <v>0</v>
      </c>
      <c r="M266" s="22">
        <v>0</v>
      </c>
      <c r="N266" s="22">
        <v>-57746.87</v>
      </c>
      <c r="O266" s="137"/>
    </row>
    <row r="267" spans="1:15" ht="12.75">
      <c r="A267" s="35" t="s">
        <v>422</v>
      </c>
      <c r="B267" s="35" t="s">
        <v>367</v>
      </c>
      <c r="C267" s="138">
        <v>2</v>
      </c>
      <c r="D267" s="22">
        <v>30000</v>
      </c>
      <c r="E267" s="22">
        <v>30000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>
        <v>30000</v>
      </c>
      <c r="O267" s="137"/>
    </row>
    <row r="268" spans="1:15" ht="12.75">
      <c r="A268" s="35" t="s">
        <v>1679</v>
      </c>
      <c r="B268" s="35" t="s">
        <v>1680</v>
      </c>
      <c r="C268" s="138">
        <v>2</v>
      </c>
      <c r="D268" s="22">
        <v>70000</v>
      </c>
      <c r="E268" s="22">
        <v>70000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70000</v>
      </c>
      <c r="O268" s="137"/>
    </row>
    <row r="269" spans="1:15" ht="12.75">
      <c r="A269" s="35" t="s">
        <v>401</v>
      </c>
      <c r="B269" s="35" t="s">
        <v>374</v>
      </c>
      <c r="C269" s="138">
        <v>2</v>
      </c>
      <c r="D269" s="22">
        <v>3584740</v>
      </c>
      <c r="E269" s="22">
        <v>3552840</v>
      </c>
      <c r="F269" s="22">
        <v>0</v>
      </c>
      <c r="G269" s="22">
        <v>449853.06</v>
      </c>
      <c r="H269" s="22">
        <v>0</v>
      </c>
      <c r="I269" s="22">
        <v>20500</v>
      </c>
      <c r="J269" s="22">
        <v>0</v>
      </c>
      <c r="K269" s="22">
        <v>20500</v>
      </c>
      <c r="L269" s="22">
        <v>429353.06</v>
      </c>
      <c r="M269" s="22">
        <v>429353.06</v>
      </c>
      <c r="N269" s="22">
        <v>3102986.94</v>
      </c>
      <c r="O269" s="137"/>
    </row>
    <row r="270" spans="1:15" ht="12.75">
      <c r="A270" s="35" t="s">
        <v>1681</v>
      </c>
      <c r="B270" s="35" t="s">
        <v>1682</v>
      </c>
      <c r="C270" s="138">
        <v>2</v>
      </c>
      <c r="D270" s="22">
        <v>0</v>
      </c>
      <c r="E270" s="22">
        <v>0</v>
      </c>
      <c r="F270" s="22">
        <v>0</v>
      </c>
      <c r="G270" s="22">
        <v>449853.06</v>
      </c>
      <c r="H270" s="22">
        <v>0</v>
      </c>
      <c r="I270" s="22">
        <v>20500</v>
      </c>
      <c r="J270" s="22">
        <v>0</v>
      </c>
      <c r="K270" s="22">
        <v>20500</v>
      </c>
      <c r="L270" s="22">
        <v>429353.06</v>
      </c>
      <c r="M270" s="22">
        <v>429353.06</v>
      </c>
      <c r="N270" s="22">
        <v>-449853.06</v>
      </c>
      <c r="O270" s="137"/>
    </row>
    <row r="271" spans="1:15" ht="12.75">
      <c r="A271" s="35" t="s">
        <v>406</v>
      </c>
      <c r="B271" s="35" t="s">
        <v>427</v>
      </c>
      <c r="C271" s="138">
        <v>2</v>
      </c>
      <c r="D271" s="22">
        <v>189063875</v>
      </c>
      <c r="E271" s="22">
        <v>194957981.49</v>
      </c>
      <c r="F271" s="22">
        <v>205810.71</v>
      </c>
      <c r="G271" s="22">
        <v>19013745.41</v>
      </c>
      <c r="H271" s="22">
        <v>384626.07</v>
      </c>
      <c r="I271" s="22">
        <v>2436452.12</v>
      </c>
      <c r="J271" s="22">
        <v>521250.34</v>
      </c>
      <c r="K271" s="22">
        <v>2436452.12</v>
      </c>
      <c r="L271" s="22">
        <v>16577293.29</v>
      </c>
      <c r="M271" s="22">
        <v>16577293.29</v>
      </c>
      <c r="N271" s="22">
        <v>175944236.08</v>
      </c>
      <c r="O271" s="137"/>
    </row>
    <row r="272" spans="1:15" ht="12.75">
      <c r="A272" s="35" t="s">
        <v>1683</v>
      </c>
      <c r="B272" s="35" t="s">
        <v>1684</v>
      </c>
      <c r="C272" s="138">
        <v>2</v>
      </c>
      <c r="D272" s="22">
        <v>0</v>
      </c>
      <c r="E272" s="22">
        <v>0</v>
      </c>
      <c r="F272" s="22">
        <v>0</v>
      </c>
      <c r="G272" s="22">
        <v>27812.5</v>
      </c>
      <c r="H272" s="22">
        <v>0</v>
      </c>
      <c r="I272" s="22">
        <v>0</v>
      </c>
      <c r="J272" s="22">
        <v>0</v>
      </c>
      <c r="K272" s="22">
        <v>0</v>
      </c>
      <c r="L272" s="22">
        <v>27812.5</v>
      </c>
      <c r="M272" s="22">
        <v>27812.5</v>
      </c>
      <c r="N272" s="22">
        <v>-27812.5</v>
      </c>
      <c r="O272" s="137"/>
    </row>
    <row r="273" spans="1:15" ht="12.75">
      <c r="A273" s="35" t="s">
        <v>1685</v>
      </c>
      <c r="B273" s="35" t="s">
        <v>1686</v>
      </c>
      <c r="C273" s="138">
        <v>2</v>
      </c>
      <c r="D273" s="22">
        <v>0</v>
      </c>
      <c r="E273" s="22">
        <v>0</v>
      </c>
      <c r="F273" s="22">
        <v>205810.71</v>
      </c>
      <c r="G273" s="22">
        <v>18985932.91</v>
      </c>
      <c r="H273" s="22">
        <v>384626.07</v>
      </c>
      <c r="I273" s="22">
        <v>2436452.12</v>
      </c>
      <c r="J273" s="22">
        <v>521250.34</v>
      </c>
      <c r="K273" s="22">
        <v>2436452.12</v>
      </c>
      <c r="L273" s="22">
        <v>16549480.79</v>
      </c>
      <c r="M273" s="22">
        <v>16549480.79</v>
      </c>
      <c r="N273" s="22">
        <v>-18985932.91</v>
      </c>
      <c r="O273" s="137"/>
    </row>
    <row r="274" spans="1:15" ht="12.75">
      <c r="A274" s="35" t="s">
        <v>411</v>
      </c>
      <c r="B274" s="35" t="s">
        <v>430</v>
      </c>
      <c r="C274" s="138">
        <v>2</v>
      </c>
      <c r="D274" s="22">
        <v>11561825.8</v>
      </c>
      <c r="E274" s="22">
        <v>18725989.47</v>
      </c>
      <c r="F274" s="22">
        <v>2085758.93</v>
      </c>
      <c r="G274" s="22">
        <v>4519791</v>
      </c>
      <c r="H274" s="22">
        <v>498469.67</v>
      </c>
      <c r="I274" s="22">
        <v>2424259.63</v>
      </c>
      <c r="J274" s="22">
        <v>444402.73</v>
      </c>
      <c r="K274" s="22">
        <v>2326476.64</v>
      </c>
      <c r="L274" s="22">
        <v>2095531.37</v>
      </c>
      <c r="M274" s="22">
        <v>2193314.36</v>
      </c>
      <c r="N274" s="22">
        <v>14206198.47</v>
      </c>
      <c r="O274" s="137"/>
    </row>
    <row r="275" spans="1:15" ht="12.75">
      <c r="A275" s="35" t="s">
        <v>1687</v>
      </c>
      <c r="B275" s="35" t="s">
        <v>1688</v>
      </c>
      <c r="C275" s="138">
        <v>2</v>
      </c>
      <c r="D275" s="22">
        <v>0</v>
      </c>
      <c r="E275" s="22">
        <v>0</v>
      </c>
      <c r="F275" s="22">
        <v>0</v>
      </c>
      <c r="G275" s="22">
        <v>22199.99</v>
      </c>
      <c r="H275" s="22">
        <v>0</v>
      </c>
      <c r="I275" s="22">
        <v>22199.99</v>
      </c>
      <c r="J275" s="22">
        <v>0</v>
      </c>
      <c r="K275" s="22">
        <v>22199.99</v>
      </c>
      <c r="L275" s="22">
        <v>0</v>
      </c>
      <c r="M275" s="22">
        <v>0</v>
      </c>
      <c r="N275" s="22">
        <v>-22199.99</v>
      </c>
      <c r="O275" s="137"/>
    </row>
    <row r="276" spans="1:15" ht="12.75">
      <c r="A276" s="35" t="s">
        <v>1689</v>
      </c>
      <c r="B276" s="35" t="s">
        <v>1690</v>
      </c>
      <c r="C276" s="138">
        <v>2</v>
      </c>
      <c r="D276" s="22">
        <v>0</v>
      </c>
      <c r="E276" s="22">
        <v>0</v>
      </c>
      <c r="F276" s="22">
        <v>8273.95</v>
      </c>
      <c r="G276" s="22">
        <v>25092.22</v>
      </c>
      <c r="H276" s="22">
        <v>1306.95</v>
      </c>
      <c r="I276" s="22">
        <v>17407.47</v>
      </c>
      <c r="J276" s="22">
        <v>1377.4</v>
      </c>
      <c r="K276" s="22">
        <v>17327.72</v>
      </c>
      <c r="L276" s="22">
        <v>7684.75</v>
      </c>
      <c r="M276" s="22">
        <v>7764.5</v>
      </c>
      <c r="N276" s="22">
        <v>-25092.22</v>
      </c>
      <c r="O276" s="137"/>
    </row>
    <row r="277" spans="1:15" ht="12.75">
      <c r="A277" s="35" t="s">
        <v>1691</v>
      </c>
      <c r="B277" s="35" t="s">
        <v>564</v>
      </c>
      <c r="C277" s="138">
        <v>2</v>
      </c>
      <c r="D277" s="22">
        <v>0</v>
      </c>
      <c r="E277" s="22">
        <v>0</v>
      </c>
      <c r="F277" s="22">
        <v>114541.04</v>
      </c>
      <c r="G277" s="22">
        <v>189292.46</v>
      </c>
      <c r="H277" s="22">
        <v>4152.54</v>
      </c>
      <c r="I277" s="22">
        <v>74814.96</v>
      </c>
      <c r="J277" s="22">
        <v>7024</v>
      </c>
      <c r="K277" s="22">
        <v>74751.42</v>
      </c>
      <c r="L277" s="22">
        <v>114477.5</v>
      </c>
      <c r="M277" s="22">
        <v>114541.04</v>
      </c>
      <c r="N277" s="22">
        <v>-189292.46</v>
      </c>
      <c r="O277" s="137"/>
    </row>
    <row r="278" spans="1:15" ht="12.75">
      <c r="A278" s="35" t="s">
        <v>645</v>
      </c>
      <c r="B278" s="35" t="s">
        <v>646</v>
      </c>
      <c r="C278" s="138">
        <v>2</v>
      </c>
      <c r="D278" s="22">
        <v>0</v>
      </c>
      <c r="E278" s="22">
        <v>0</v>
      </c>
      <c r="F278" s="22">
        <v>1458.6</v>
      </c>
      <c r="G278" s="22">
        <v>4221.6</v>
      </c>
      <c r="H278" s="22">
        <v>1458.6</v>
      </c>
      <c r="I278" s="22">
        <v>3876.6</v>
      </c>
      <c r="J278" s="22">
        <v>1299</v>
      </c>
      <c r="K278" s="22">
        <v>3717</v>
      </c>
      <c r="L278" s="22">
        <v>345</v>
      </c>
      <c r="M278" s="22">
        <v>504.6</v>
      </c>
      <c r="N278" s="22">
        <v>-4221.6</v>
      </c>
      <c r="O278" s="137"/>
    </row>
    <row r="279" spans="1:15" ht="12.75">
      <c r="A279" s="35" t="s">
        <v>565</v>
      </c>
      <c r="B279" s="35" t="s">
        <v>566</v>
      </c>
      <c r="C279" s="138">
        <v>2</v>
      </c>
      <c r="D279" s="22">
        <v>0</v>
      </c>
      <c r="E279" s="22">
        <v>0</v>
      </c>
      <c r="F279" s="22">
        <v>674.47</v>
      </c>
      <c r="G279" s="22">
        <v>246363.49</v>
      </c>
      <c r="H279" s="22">
        <v>60148.25</v>
      </c>
      <c r="I279" s="22">
        <v>221081.15</v>
      </c>
      <c r="J279" s="22">
        <v>72756.65</v>
      </c>
      <c r="K279" s="22">
        <v>202440.65</v>
      </c>
      <c r="L279" s="22">
        <v>25282.34</v>
      </c>
      <c r="M279" s="22">
        <v>43922.84</v>
      </c>
      <c r="N279" s="22">
        <v>-246363.49</v>
      </c>
      <c r="O279" s="137"/>
    </row>
    <row r="280" spans="1:15" ht="12.75">
      <c r="A280" s="35" t="s">
        <v>567</v>
      </c>
      <c r="B280" s="35" t="s">
        <v>568</v>
      </c>
      <c r="C280" s="138">
        <v>2</v>
      </c>
      <c r="D280" s="22">
        <v>0</v>
      </c>
      <c r="E280" s="22">
        <v>0</v>
      </c>
      <c r="F280" s="22">
        <v>0</v>
      </c>
      <c r="G280" s="22">
        <v>218942.98</v>
      </c>
      <c r="H280" s="22">
        <v>198656.48</v>
      </c>
      <c r="I280" s="22">
        <v>202756.48</v>
      </c>
      <c r="J280" s="22">
        <v>198656.48</v>
      </c>
      <c r="K280" s="22">
        <v>202756.48</v>
      </c>
      <c r="L280" s="22">
        <v>16186.5</v>
      </c>
      <c r="M280" s="22">
        <v>16186.5</v>
      </c>
      <c r="N280" s="22">
        <v>-218942.98</v>
      </c>
      <c r="O280" s="137"/>
    </row>
    <row r="281" spans="1:15" ht="12.75">
      <c r="A281" s="35" t="s">
        <v>569</v>
      </c>
      <c r="B281" s="35" t="s">
        <v>570</v>
      </c>
      <c r="C281" s="138">
        <v>2</v>
      </c>
      <c r="D281" s="22">
        <v>0</v>
      </c>
      <c r="E281" s="22">
        <v>0</v>
      </c>
      <c r="F281" s="22">
        <v>4749</v>
      </c>
      <c r="G281" s="22">
        <v>65124.28</v>
      </c>
      <c r="H281" s="22">
        <v>425</v>
      </c>
      <c r="I281" s="22">
        <v>39381.39</v>
      </c>
      <c r="J281" s="22">
        <v>2258.5</v>
      </c>
      <c r="K281" s="22">
        <v>39381.39</v>
      </c>
      <c r="L281" s="22">
        <v>25742.89</v>
      </c>
      <c r="M281" s="22">
        <v>25742.89</v>
      </c>
      <c r="N281" s="22">
        <v>-65124.28</v>
      </c>
      <c r="O281" s="137"/>
    </row>
    <row r="282" spans="1:15" ht="12.75">
      <c r="A282" s="35" t="s">
        <v>571</v>
      </c>
      <c r="B282" s="35" t="s">
        <v>572</v>
      </c>
      <c r="C282" s="138">
        <v>2</v>
      </c>
      <c r="D282" s="22">
        <v>0</v>
      </c>
      <c r="E282" s="22">
        <v>0</v>
      </c>
      <c r="F282" s="22">
        <v>0</v>
      </c>
      <c r="G282" s="22">
        <v>3941</v>
      </c>
      <c r="H282" s="22">
        <v>0</v>
      </c>
      <c r="I282" s="22">
        <v>3941</v>
      </c>
      <c r="J282" s="22">
        <v>0</v>
      </c>
      <c r="K282" s="22">
        <v>3941</v>
      </c>
      <c r="L282" s="22">
        <v>0</v>
      </c>
      <c r="M282" s="22">
        <v>0</v>
      </c>
      <c r="N282" s="22">
        <v>-3941</v>
      </c>
      <c r="O282" s="137"/>
    </row>
    <row r="283" spans="1:15" ht="12.75">
      <c r="A283" s="35" t="s">
        <v>647</v>
      </c>
      <c r="B283" s="35" t="s">
        <v>648</v>
      </c>
      <c r="C283" s="138">
        <v>2</v>
      </c>
      <c r="D283" s="22">
        <v>0</v>
      </c>
      <c r="E283" s="22">
        <v>0</v>
      </c>
      <c r="F283" s="22">
        <v>0</v>
      </c>
      <c r="G283" s="22">
        <v>31410.14</v>
      </c>
      <c r="H283" s="22">
        <v>11959</v>
      </c>
      <c r="I283" s="22">
        <v>14145.7</v>
      </c>
      <c r="J283" s="22">
        <v>11959</v>
      </c>
      <c r="K283" s="22">
        <v>14145.7</v>
      </c>
      <c r="L283" s="22">
        <v>17264.44</v>
      </c>
      <c r="M283" s="22">
        <v>17264.44</v>
      </c>
      <c r="N283" s="22">
        <v>-31410.14</v>
      </c>
      <c r="O283" s="137"/>
    </row>
    <row r="284" spans="1:15" ht="12.75">
      <c r="A284" s="35" t="s">
        <v>573</v>
      </c>
      <c r="B284" s="35" t="s">
        <v>574</v>
      </c>
      <c r="C284" s="138">
        <v>2</v>
      </c>
      <c r="D284" s="22">
        <v>0</v>
      </c>
      <c r="E284" s="22">
        <v>0</v>
      </c>
      <c r="F284" s="22">
        <v>0</v>
      </c>
      <c r="G284" s="22">
        <v>11116.85</v>
      </c>
      <c r="H284" s="22">
        <v>110</v>
      </c>
      <c r="I284" s="22">
        <v>11116.85</v>
      </c>
      <c r="J284" s="22">
        <v>431</v>
      </c>
      <c r="K284" s="22">
        <v>11116.85</v>
      </c>
      <c r="L284" s="22">
        <v>0</v>
      </c>
      <c r="M284" s="22">
        <v>0</v>
      </c>
      <c r="N284" s="22">
        <v>-11116.85</v>
      </c>
      <c r="O284" s="137"/>
    </row>
    <row r="285" spans="1:15" ht="12.75">
      <c r="A285" s="35" t="s">
        <v>575</v>
      </c>
      <c r="B285" s="35" t="s">
        <v>576</v>
      </c>
      <c r="C285" s="138">
        <v>2</v>
      </c>
      <c r="D285" s="22">
        <v>0</v>
      </c>
      <c r="E285" s="22">
        <v>0</v>
      </c>
      <c r="F285" s="22">
        <v>1804</v>
      </c>
      <c r="G285" s="22">
        <v>88028.15</v>
      </c>
      <c r="H285" s="22">
        <v>19921</v>
      </c>
      <c r="I285" s="22">
        <v>63171.57</v>
      </c>
      <c r="J285" s="22">
        <v>19961.62</v>
      </c>
      <c r="K285" s="22">
        <v>63171.57</v>
      </c>
      <c r="L285" s="22">
        <v>24856.58</v>
      </c>
      <c r="M285" s="22">
        <v>24856.58</v>
      </c>
      <c r="N285" s="22">
        <v>-88028.15</v>
      </c>
      <c r="O285" s="137"/>
    </row>
    <row r="286" spans="1:15" ht="12.75">
      <c r="A286" s="35" t="s">
        <v>577</v>
      </c>
      <c r="B286" s="35" t="s">
        <v>578</v>
      </c>
      <c r="C286" s="138">
        <v>2</v>
      </c>
      <c r="D286" s="22">
        <v>0</v>
      </c>
      <c r="E286" s="22">
        <v>0</v>
      </c>
      <c r="F286" s="22">
        <v>0</v>
      </c>
      <c r="G286" s="22">
        <v>16942.05</v>
      </c>
      <c r="H286" s="22">
        <v>1967</v>
      </c>
      <c r="I286" s="22">
        <v>16942.05</v>
      </c>
      <c r="J286" s="22">
        <v>2203.73</v>
      </c>
      <c r="K286" s="22">
        <v>16772.05</v>
      </c>
      <c r="L286" s="22">
        <v>0</v>
      </c>
      <c r="M286" s="22">
        <v>170</v>
      </c>
      <c r="N286" s="22">
        <v>-16942.05</v>
      </c>
      <c r="O286" s="137"/>
    </row>
    <row r="287" spans="1:15" ht="12.75">
      <c r="A287" s="35" t="s">
        <v>579</v>
      </c>
      <c r="B287" s="35" t="s">
        <v>580</v>
      </c>
      <c r="C287" s="138">
        <v>2</v>
      </c>
      <c r="D287" s="22">
        <v>0</v>
      </c>
      <c r="E287" s="22">
        <v>0</v>
      </c>
      <c r="F287" s="22">
        <v>92298.16</v>
      </c>
      <c r="G287" s="22">
        <v>259795.97</v>
      </c>
      <c r="H287" s="22">
        <v>56741.6</v>
      </c>
      <c r="I287" s="22">
        <v>183097.33</v>
      </c>
      <c r="J287" s="22">
        <v>3713.86</v>
      </c>
      <c r="K287" s="22">
        <v>127327.39</v>
      </c>
      <c r="L287" s="22">
        <v>76698.64</v>
      </c>
      <c r="M287" s="22">
        <v>132468.58</v>
      </c>
      <c r="N287" s="22">
        <v>-259795.97</v>
      </c>
      <c r="O287" s="137"/>
    </row>
    <row r="288" spans="1:15" ht="12.75">
      <c r="A288" s="35" t="s">
        <v>581</v>
      </c>
      <c r="B288" s="35" t="s">
        <v>582</v>
      </c>
      <c r="C288" s="138">
        <v>2</v>
      </c>
      <c r="D288" s="22">
        <v>0</v>
      </c>
      <c r="E288" s="22">
        <v>0</v>
      </c>
      <c r="F288" s="22">
        <v>1175.2</v>
      </c>
      <c r="G288" s="22">
        <v>9618.2</v>
      </c>
      <c r="H288" s="22">
        <v>972.36</v>
      </c>
      <c r="I288" s="22">
        <v>9415.36</v>
      </c>
      <c r="J288" s="22">
        <v>2691.36</v>
      </c>
      <c r="K288" s="22">
        <v>9415.36</v>
      </c>
      <c r="L288" s="22">
        <v>202.84</v>
      </c>
      <c r="M288" s="22">
        <v>202.84</v>
      </c>
      <c r="N288" s="22">
        <v>-9618.2</v>
      </c>
      <c r="O288" s="137"/>
    </row>
    <row r="289" spans="1:15" ht="12.75">
      <c r="A289" s="35" t="s">
        <v>583</v>
      </c>
      <c r="B289" s="35" t="s">
        <v>584</v>
      </c>
      <c r="C289" s="138">
        <v>2</v>
      </c>
      <c r="D289" s="22">
        <v>0</v>
      </c>
      <c r="E289" s="22">
        <v>0</v>
      </c>
      <c r="F289" s="22">
        <v>2528</v>
      </c>
      <c r="G289" s="22">
        <v>8206.45</v>
      </c>
      <c r="H289" s="22">
        <v>2528</v>
      </c>
      <c r="I289" s="22">
        <v>8206.45</v>
      </c>
      <c r="J289" s="22">
        <v>0</v>
      </c>
      <c r="K289" s="22">
        <v>5678.45</v>
      </c>
      <c r="L289" s="22">
        <v>0</v>
      </c>
      <c r="M289" s="22">
        <v>2528</v>
      </c>
      <c r="N289" s="22">
        <v>-8206.45</v>
      </c>
      <c r="O289" s="137"/>
    </row>
    <row r="290" spans="1:15" ht="12.75">
      <c r="A290" s="35" t="s">
        <v>585</v>
      </c>
      <c r="B290" s="35" t="s">
        <v>586</v>
      </c>
      <c r="C290" s="138">
        <v>2</v>
      </c>
      <c r="D290" s="22">
        <v>0</v>
      </c>
      <c r="E290" s="22">
        <v>0</v>
      </c>
      <c r="F290" s="22">
        <v>659.9</v>
      </c>
      <c r="G290" s="22">
        <v>10692</v>
      </c>
      <c r="H290" s="22">
        <v>2753</v>
      </c>
      <c r="I290" s="22">
        <v>9852.1</v>
      </c>
      <c r="J290" s="22">
        <v>2753</v>
      </c>
      <c r="K290" s="22">
        <v>9852.1</v>
      </c>
      <c r="L290" s="22">
        <v>839.9</v>
      </c>
      <c r="M290" s="22">
        <v>839.9</v>
      </c>
      <c r="N290" s="22">
        <v>-10692</v>
      </c>
      <c r="O290" s="137"/>
    </row>
    <row r="291" spans="1:15" ht="12.75">
      <c r="A291" s="35" t="s">
        <v>587</v>
      </c>
      <c r="B291" s="35" t="s">
        <v>588</v>
      </c>
      <c r="C291" s="138">
        <v>2</v>
      </c>
      <c r="D291" s="22">
        <v>0</v>
      </c>
      <c r="E291" s="22">
        <v>0</v>
      </c>
      <c r="F291" s="22">
        <v>0</v>
      </c>
      <c r="G291" s="22">
        <v>10027</v>
      </c>
      <c r="H291" s="22">
        <v>8127</v>
      </c>
      <c r="I291" s="22">
        <v>10027</v>
      </c>
      <c r="J291" s="22">
        <v>8127</v>
      </c>
      <c r="K291" s="22">
        <v>10027</v>
      </c>
      <c r="L291" s="22">
        <v>0</v>
      </c>
      <c r="M291" s="22">
        <v>0</v>
      </c>
      <c r="N291" s="22">
        <v>-10027</v>
      </c>
      <c r="O291" s="137"/>
    </row>
    <row r="292" spans="1:15" ht="12.75">
      <c r="A292" s="35" t="s">
        <v>589</v>
      </c>
      <c r="B292" s="35" t="s">
        <v>590</v>
      </c>
      <c r="C292" s="138">
        <v>2</v>
      </c>
      <c r="D292" s="22">
        <v>0</v>
      </c>
      <c r="E292" s="22">
        <v>0</v>
      </c>
      <c r="F292" s="22">
        <v>14827.95</v>
      </c>
      <c r="G292" s="22">
        <v>258678.16</v>
      </c>
      <c r="H292" s="22">
        <v>25105.42</v>
      </c>
      <c r="I292" s="22">
        <v>246556.21</v>
      </c>
      <c r="J292" s="22">
        <v>17241.34</v>
      </c>
      <c r="K292" s="22">
        <v>236493.13</v>
      </c>
      <c r="L292" s="22">
        <v>12121.95</v>
      </c>
      <c r="M292" s="22">
        <v>22185.03</v>
      </c>
      <c r="N292" s="22">
        <v>-258678.16</v>
      </c>
      <c r="O292" s="137"/>
    </row>
    <row r="293" spans="1:15" ht="12.75">
      <c r="A293" s="35" t="s">
        <v>591</v>
      </c>
      <c r="B293" s="35" t="s">
        <v>592</v>
      </c>
      <c r="C293" s="138">
        <v>2</v>
      </c>
      <c r="D293" s="22">
        <v>0</v>
      </c>
      <c r="E293" s="22">
        <v>0</v>
      </c>
      <c r="F293" s="22">
        <v>0</v>
      </c>
      <c r="G293" s="22">
        <v>119.9</v>
      </c>
      <c r="H293" s="22">
        <v>0</v>
      </c>
      <c r="I293" s="22">
        <v>119.9</v>
      </c>
      <c r="J293" s="22">
        <v>119.9</v>
      </c>
      <c r="K293" s="22">
        <v>119.9</v>
      </c>
      <c r="L293" s="22">
        <v>0</v>
      </c>
      <c r="M293" s="22">
        <v>0</v>
      </c>
      <c r="N293" s="22">
        <v>-119.9</v>
      </c>
      <c r="O293" s="137"/>
    </row>
    <row r="294" spans="1:15" ht="12.75">
      <c r="A294" s="35" t="s">
        <v>593</v>
      </c>
      <c r="B294" s="35" t="s">
        <v>594</v>
      </c>
      <c r="C294" s="138">
        <v>2</v>
      </c>
      <c r="D294" s="22">
        <v>0</v>
      </c>
      <c r="E294" s="22">
        <v>0</v>
      </c>
      <c r="F294" s="22">
        <v>25218</v>
      </c>
      <c r="G294" s="22">
        <v>39285.48</v>
      </c>
      <c r="H294" s="22">
        <v>4756.4</v>
      </c>
      <c r="I294" s="22">
        <v>12644.28</v>
      </c>
      <c r="J294" s="22">
        <v>3006.4</v>
      </c>
      <c r="K294" s="22">
        <v>10894.28</v>
      </c>
      <c r="L294" s="22">
        <v>26641.2</v>
      </c>
      <c r="M294" s="22">
        <v>28391.2</v>
      </c>
      <c r="N294" s="22">
        <v>-39285.48</v>
      </c>
      <c r="O294" s="137"/>
    </row>
    <row r="295" spans="1:15" ht="12.75">
      <c r="A295" s="35" t="s">
        <v>649</v>
      </c>
      <c r="B295" s="35" t="s">
        <v>650</v>
      </c>
      <c r="C295" s="138">
        <v>2</v>
      </c>
      <c r="D295" s="22">
        <v>0</v>
      </c>
      <c r="E295" s="22">
        <v>0</v>
      </c>
      <c r="F295" s="22">
        <v>1720730</v>
      </c>
      <c r="G295" s="22">
        <v>2512730</v>
      </c>
      <c r="H295" s="22">
        <v>0</v>
      </c>
      <c r="I295" s="22">
        <v>792000</v>
      </c>
      <c r="J295" s="22">
        <v>0</v>
      </c>
      <c r="K295" s="22">
        <v>792000</v>
      </c>
      <c r="L295" s="22">
        <v>1720730</v>
      </c>
      <c r="M295" s="22">
        <v>1720730</v>
      </c>
      <c r="N295" s="22">
        <v>-2512730</v>
      </c>
      <c r="O295" s="137"/>
    </row>
    <row r="296" spans="1:15" ht="12.75">
      <c r="A296" s="35" t="s">
        <v>206</v>
      </c>
      <c r="B296" s="35" t="s">
        <v>207</v>
      </c>
      <c r="C296" s="138">
        <v>2</v>
      </c>
      <c r="D296" s="22">
        <v>0</v>
      </c>
      <c r="E296" s="22">
        <v>0</v>
      </c>
      <c r="F296" s="22">
        <v>0</v>
      </c>
      <c r="G296" s="22">
        <v>288</v>
      </c>
      <c r="H296" s="22">
        <v>0</v>
      </c>
      <c r="I296" s="22">
        <v>0</v>
      </c>
      <c r="J296" s="22">
        <v>0</v>
      </c>
      <c r="K296" s="22">
        <v>0</v>
      </c>
      <c r="L296" s="22">
        <v>288</v>
      </c>
      <c r="M296" s="22">
        <v>288</v>
      </c>
      <c r="N296" s="22">
        <v>-288</v>
      </c>
      <c r="O296" s="137"/>
    </row>
    <row r="297" spans="1:15" ht="12.75">
      <c r="A297" s="35" t="s">
        <v>595</v>
      </c>
      <c r="B297" s="35" t="s">
        <v>596</v>
      </c>
      <c r="C297" s="138">
        <v>2</v>
      </c>
      <c r="D297" s="22">
        <v>0</v>
      </c>
      <c r="E297" s="22">
        <v>0</v>
      </c>
      <c r="F297" s="22">
        <v>96820.66</v>
      </c>
      <c r="G297" s="22">
        <v>487674.63</v>
      </c>
      <c r="H297" s="22">
        <v>97381.07</v>
      </c>
      <c r="I297" s="22">
        <v>461505.79</v>
      </c>
      <c r="J297" s="22">
        <v>88822.49</v>
      </c>
      <c r="K297" s="22">
        <v>452947.21</v>
      </c>
      <c r="L297" s="22">
        <v>26168.84</v>
      </c>
      <c r="M297" s="22">
        <v>34727.42</v>
      </c>
      <c r="N297" s="22">
        <v>-487674.63</v>
      </c>
      <c r="O297" s="137"/>
    </row>
    <row r="298" spans="1:15" ht="12.75">
      <c r="A298" s="35" t="s">
        <v>414</v>
      </c>
      <c r="B298" s="35" t="s">
        <v>433</v>
      </c>
      <c r="C298" s="138">
        <v>2</v>
      </c>
      <c r="D298" s="22">
        <v>1768237</v>
      </c>
      <c r="E298" s="22">
        <v>1918237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>
        <v>1918237</v>
      </c>
      <c r="O298" s="137"/>
    </row>
    <row r="299" spans="1:15" ht="12.75">
      <c r="A299" s="35" t="s">
        <v>597</v>
      </c>
      <c r="B299" s="35" t="s">
        <v>1013</v>
      </c>
      <c r="C299" s="138">
        <v>2</v>
      </c>
      <c r="D299" s="22">
        <v>2133250</v>
      </c>
      <c r="E299" s="22">
        <v>2357950</v>
      </c>
      <c r="F299" s="22">
        <v>0</v>
      </c>
      <c r="G299" s="22">
        <v>555799.96</v>
      </c>
      <c r="H299" s="22">
        <v>0</v>
      </c>
      <c r="I299" s="22">
        <v>555799.96</v>
      </c>
      <c r="J299" s="22">
        <v>0</v>
      </c>
      <c r="K299" s="22">
        <v>555799.96</v>
      </c>
      <c r="L299" s="22">
        <v>0</v>
      </c>
      <c r="M299" s="22">
        <v>0</v>
      </c>
      <c r="N299" s="22">
        <v>1802150.04</v>
      </c>
      <c r="O299" s="137"/>
    </row>
    <row r="300" spans="1:15" ht="12.75">
      <c r="A300" s="35" t="s">
        <v>598</v>
      </c>
      <c r="B300" s="35" t="s">
        <v>599</v>
      </c>
      <c r="C300" s="138">
        <v>2</v>
      </c>
      <c r="D300" s="22">
        <v>0</v>
      </c>
      <c r="E300" s="22">
        <v>0</v>
      </c>
      <c r="F300" s="22">
        <v>0</v>
      </c>
      <c r="G300" s="22">
        <v>555799.96</v>
      </c>
      <c r="H300" s="22">
        <v>0</v>
      </c>
      <c r="I300" s="22">
        <v>555799.96</v>
      </c>
      <c r="J300" s="22">
        <v>0</v>
      </c>
      <c r="K300" s="22">
        <v>555799.96</v>
      </c>
      <c r="L300" s="22">
        <v>0</v>
      </c>
      <c r="M300" s="22">
        <v>0</v>
      </c>
      <c r="N300" s="22">
        <v>-555799.96</v>
      </c>
      <c r="O300" s="137"/>
    </row>
    <row r="301" spans="1:15" ht="12.75">
      <c r="A301" s="35" t="s">
        <v>420</v>
      </c>
      <c r="B301" s="35" t="s">
        <v>390</v>
      </c>
      <c r="C301" s="138">
        <v>2</v>
      </c>
      <c r="D301" s="22">
        <v>16000</v>
      </c>
      <c r="E301" s="22">
        <v>15300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15300</v>
      </c>
      <c r="O301" s="137"/>
    </row>
    <row r="302" spans="1:15" ht="12.75">
      <c r="A302" s="35" t="s">
        <v>438</v>
      </c>
      <c r="B302" s="35" t="s">
        <v>437</v>
      </c>
      <c r="C302" s="138">
        <v>2</v>
      </c>
      <c r="D302" s="22">
        <v>400000</v>
      </c>
      <c r="E302" s="22">
        <v>660000</v>
      </c>
      <c r="F302" s="22">
        <v>41700.71</v>
      </c>
      <c r="G302" s="22">
        <v>516146.26</v>
      </c>
      <c r="H302" s="22">
        <v>41700.71</v>
      </c>
      <c r="I302" s="22">
        <v>516146.26</v>
      </c>
      <c r="J302" s="22">
        <v>43828.25</v>
      </c>
      <c r="K302" s="22">
        <v>516146.26</v>
      </c>
      <c r="L302" s="22">
        <v>0</v>
      </c>
      <c r="M302" s="22">
        <v>0</v>
      </c>
      <c r="N302" s="22">
        <v>143853.74</v>
      </c>
      <c r="O302" s="137"/>
    </row>
    <row r="303" spans="1:15" ht="12.75">
      <c r="A303" s="35" t="s">
        <v>440</v>
      </c>
      <c r="B303" s="35" t="s">
        <v>961</v>
      </c>
      <c r="C303" s="138">
        <v>2</v>
      </c>
      <c r="D303" s="22">
        <v>400000</v>
      </c>
      <c r="E303" s="22">
        <v>660000</v>
      </c>
      <c r="F303" s="22">
        <v>41700.71</v>
      </c>
      <c r="G303" s="22">
        <v>516146.26</v>
      </c>
      <c r="H303" s="22">
        <v>41700.71</v>
      </c>
      <c r="I303" s="22">
        <v>516146.26</v>
      </c>
      <c r="J303" s="22">
        <v>43828.25</v>
      </c>
      <c r="K303" s="22">
        <v>516146.26</v>
      </c>
      <c r="L303" s="22">
        <v>0</v>
      </c>
      <c r="M303" s="22">
        <v>0</v>
      </c>
      <c r="N303" s="22">
        <v>143853.74</v>
      </c>
      <c r="O303" s="137"/>
    </row>
    <row r="304" spans="1:15" ht="12.75">
      <c r="A304" s="35" t="s">
        <v>393</v>
      </c>
      <c r="B304" s="35" t="s">
        <v>433</v>
      </c>
      <c r="C304" s="138">
        <v>2</v>
      </c>
      <c r="D304" s="22">
        <v>100000</v>
      </c>
      <c r="E304" s="22">
        <v>100000</v>
      </c>
      <c r="F304" s="22">
        <v>0</v>
      </c>
      <c r="G304" s="22">
        <v>38023.58</v>
      </c>
      <c r="H304" s="22">
        <v>0</v>
      </c>
      <c r="I304" s="22">
        <v>38023.58</v>
      </c>
      <c r="J304" s="22">
        <v>0</v>
      </c>
      <c r="K304" s="22">
        <v>38023.58</v>
      </c>
      <c r="L304" s="22">
        <v>0</v>
      </c>
      <c r="M304" s="22">
        <v>0</v>
      </c>
      <c r="N304" s="22">
        <v>61976.42</v>
      </c>
      <c r="O304" s="137"/>
    </row>
    <row r="305" spans="1:15" ht="12.75">
      <c r="A305" s="35" t="s">
        <v>600</v>
      </c>
      <c r="B305" s="35" t="s">
        <v>601</v>
      </c>
      <c r="C305" s="138">
        <v>2</v>
      </c>
      <c r="D305" s="22">
        <v>0</v>
      </c>
      <c r="E305" s="22">
        <v>0</v>
      </c>
      <c r="F305" s="22">
        <v>0</v>
      </c>
      <c r="G305" s="22">
        <v>38023.58</v>
      </c>
      <c r="H305" s="22">
        <v>0</v>
      </c>
      <c r="I305" s="22">
        <v>38023.58</v>
      </c>
      <c r="J305" s="22">
        <v>0</v>
      </c>
      <c r="K305" s="22">
        <v>38023.58</v>
      </c>
      <c r="L305" s="22">
        <v>0</v>
      </c>
      <c r="M305" s="22">
        <v>0</v>
      </c>
      <c r="N305" s="22">
        <v>-38023.58</v>
      </c>
      <c r="O305" s="137"/>
    </row>
    <row r="306" spans="1:15" ht="12.75">
      <c r="A306" s="35" t="s">
        <v>423</v>
      </c>
      <c r="B306" s="35" t="s">
        <v>445</v>
      </c>
      <c r="C306" s="138">
        <v>2</v>
      </c>
      <c r="D306" s="22">
        <v>300000</v>
      </c>
      <c r="E306" s="22">
        <v>560000</v>
      </c>
      <c r="F306" s="22">
        <v>41700.71</v>
      </c>
      <c r="G306" s="22">
        <v>478122.68</v>
      </c>
      <c r="H306" s="22">
        <v>41700.71</v>
      </c>
      <c r="I306" s="22">
        <v>478122.68</v>
      </c>
      <c r="J306" s="22">
        <v>43828.25</v>
      </c>
      <c r="K306" s="22">
        <v>478122.68</v>
      </c>
      <c r="L306" s="22">
        <v>0</v>
      </c>
      <c r="M306" s="22">
        <v>0</v>
      </c>
      <c r="N306" s="22">
        <v>81877.32</v>
      </c>
      <c r="O306" s="137"/>
    </row>
    <row r="307" spans="1:15" ht="12.75">
      <c r="A307" s="35" t="s">
        <v>602</v>
      </c>
      <c r="B307" s="35" t="s">
        <v>603</v>
      </c>
      <c r="C307" s="138">
        <v>2</v>
      </c>
      <c r="D307" s="22">
        <v>0</v>
      </c>
      <c r="E307" s="22">
        <v>0</v>
      </c>
      <c r="F307" s="22">
        <v>0</v>
      </c>
      <c r="G307" s="22">
        <v>65532.76</v>
      </c>
      <c r="H307" s="22">
        <v>0</v>
      </c>
      <c r="I307" s="22">
        <v>65532.76</v>
      </c>
      <c r="J307" s="22">
        <v>0</v>
      </c>
      <c r="K307" s="22">
        <v>65532.76</v>
      </c>
      <c r="L307" s="22">
        <v>0</v>
      </c>
      <c r="M307" s="22">
        <v>0</v>
      </c>
      <c r="N307" s="22">
        <v>-65532.76</v>
      </c>
      <c r="O307" s="137"/>
    </row>
    <row r="308" spans="1:15" ht="12.75">
      <c r="A308" s="35" t="s">
        <v>604</v>
      </c>
      <c r="B308" s="35" t="s">
        <v>605</v>
      </c>
      <c r="C308" s="138">
        <v>2</v>
      </c>
      <c r="D308" s="22">
        <v>0</v>
      </c>
      <c r="E308" s="22">
        <v>0</v>
      </c>
      <c r="F308" s="22">
        <v>41700.71</v>
      </c>
      <c r="G308" s="22">
        <v>412589.92</v>
      </c>
      <c r="H308" s="22">
        <v>41700.71</v>
      </c>
      <c r="I308" s="22">
        <v>412589.92</v>
      </c>
      <c r="J308" s="22">
        <v>43828.25</v>
      </c>
      <c r="K308" s="22">
        <v>412589.92</v>
      </c>
      <c r="L308" s="22">
        <v>0</v>
      </c>
      <c r="M308" s="22">
        <v>0</v>
      </c>
      <c r="N308" s="22">
        <v>-412589.92</v>
      </c>
      <c r="O308" s="137"/>
    </row>
    <row r="309" spans="1:15" ht="12.75">
      <c r="A309" s="35" t="s">
        <v>417</v>
      </c>
      <c r="B309" s="35" t="s">
        <v>446</v>
      </c>
      <c r="C309" s="138">
        <v>2</v>
      </c>
      <c r="D309" s="22">
        <v>17436444</v>
      </c>
      <c r="E309" s="22">
        <v>17436444</v>
      </c>
      <c r="F309" s="22">
        <v>704240.48</v>
      </c>
      <c r="G309" s="22">
        <v>11649113.1</v>
      </c>
      <c r="H309" s="22">
        <v>704240.48</v>
      </c>
      <c r="I309" s="22">
        <v>11649113.1</v>
      </c>
      <c r="J309" s="22">
        <v>362471.64</v>
      </c>
      <c r="K309" s="22">
        <v>11281868.86</v>
      </c>
      <c r="L309" s="22">
        <v>0</v>
      </c>
      <c r="M309" s="22">
        <v>367244.24</v>
      </c>
      <c r="N309" s="22">
        <v>5787330.9</v>
      </c>
      <c r="O309" s="137"/>
    </row>
    <row r="310" spans="1:15" ht="12.75">
      <c r="A310" s="35" t="s">
        <v>447</v>
      </c>
      <c r="B310" s="35" t="s">
        <v>961</v>
      </c>
      <c r="C310" s="138">
        <v>2</v>
      </c>
      <c r="D310" s="22">
        <v>17436444</v>
      </c>
      <c r="E310" s="22">
        <v>17436444</v>
      </c>
      <c r="F310" s="22">
        <v>704240.48</v>
      </c>
      <c r="G310" s="22">
        <v>11649113.1</v>
      </c>
      <c r="H310" s="22">
        <v>704240.48</v>
      </c>
      <c r="I310" s="22">
        <v>11649113.1</v>
      </c>
      <c r="J310" s="22">
        <v>362471.64</v>
      </c>
      <c r="K310" s="22">
        <v>11281868.86</v>
      </c>
      <c r="L310" s="22">
        <v>0</v>
      </c>
      <c r="M310" s="22">
        <v>367244.24</v>
      </c>
      <c r="N310" s="22">
        <v>5787330.9</v>
      </c>
      <c r="O310" s="137"/>
    </row>
    <row r="311" spans="1:15" ht="12.75">
      <c r="A311" s="35" t="s">
        <v>449</v>
      </c>
      <c r="B311" s="35" t="s">
        <v>448</v>
      </c>
      <c r="C311" s="138">
        <v>2</v>
      </c>
      <c r="D311" s="22">
        <v>17436444</v>
      </c>
      <c r="E311" s="22">
        <v>17436444</v>
      </c>
      <c r="F311" s="22">
        <v>704240.48</v>
      </c>
      <c r="G311" s="22">
        <v>11649113.1</v>
      </c>
      <c r="H311" s="22">
        <v>704240.48</v>
      </c>
      <c r="I311" s="22">
        <v>11649113.1</v>
      </c>
      <c r="J311" s="22">
        <v>362471.64</v>
      </c>
      <c r="K311" s="22">
        <v>11281868.86</v>
      </c>
      <c r="L311" s="22">
        <v>0</v>
      </c>
      <c r="M311" s="22">
        <v>367244.24</v>
      </c>
      <c r="N311" s="22">
        <v>5787330.9</v>
      </c>
      <c r="O311" s="137"/>
    </row>
    <row r="312" spans="1:15" ht="12.75">
      <c r="A312" s="35" t="s">
        <v>606</v>
      </c>
      <c r="B312" s="35" t="s">
        <v>607</v>
      </c>
      <c r="C312" s="138">
        <v>2</v>
      </c>
      <c r="D312" s="22">
        <v>0</v>
      </c>
      <c r="E312" s="22">
        <v>0</v>
      </c>
      <c r="F312" s="22">
        <v>21110.46</v>
      </c>
      <c r="G312" s="22">
        <v>270969.62</v>
      </c>
      <c r="H312" s="22">
        <v>21110.46</v>
      </c>
      <c r="I312" s="22">
        <v>270969.62</v>
      </c>
      <c r="J312" s="22">
        <v>46585.86</v>
      </c>
      <c r="K312" s="22">
        <v>270969.62</v>
      </c>
      <c r="L312" s="22">
        <v>0</v>
      </c>
      <c r="M312" s="22">
        <v>0</v>
      </c>
      <c r="N312" s="22">
        <v>-270969.62</v>
      </c>
      <c r="O312" s="137"/>
    </row>
    <row r="313" spans="1:15" ht="12.75">
      <c r="A313" s="35" t="s">
        <v>608</v>
      </c>
      <c r="B313" s="35" t="s">
        <v>609</v>
      </c>
      <c r="C313" s="138">
        <v>2</v>
      </c>
      <c r="D313" s="22">
        <v>0</v>
      </c>
      <c r="E313" s="22">
        <v>0</v>
      </c>
      <c r="F313" s="22">
        <v>257609.48</v>
      </c>
      <c r="G313" s="22">
        <v>2528044.78</v>
      </c>
      <c r="H313" s="22">
        <v>257609.48</v>
      </c>
      <c r="I313" s="22">
        <v>2528044.78</v>
      </c>
      <c r="J313" s="22">
        <v>257609.48</v>
      </c>
      <c r="K313" s="22">
        <v>2528044.78</v>
      </c>
      <c r="L313" s="22">
        <v>0</v>
      </c>
      <c r="M313" s="22">
        <v>0</v>
      </c>
      <c r="N313" s="22">
        <v>-2528044.78</v>
      </c>
      <c r="O313" s="137"/>
    </row>
    <row r="314" spans="1:15" ht="12.75">
      <c r="A314" s="35" t="s">
        <v>610</v>
      </c>
      <c r="B314" s="35" t="s">
        <v>611</v>
      </c>
      <c r="C314" s="138">
        <v>2</v>
      </c>
      <c r="D314" s="22">
        <v>0</v>
      </c>
      <c r="E314" s="22">
        <v>0</v>
      </c>
      <c r="F314" s="22">
        <v>371414.13</v>
      </c>
      <c r="G314" s="22">
        <v>3615113.45</v>
      </c>
      <c r="H314" s="22">
        <v>371414.13</v>
      </c>
      <c r="I314" s="22">
        <v>3615113.45</v>
      </c>
      <c r="J314" s="22">
        <v>4169.89</v>
      </c>
      <c r="K314" s="22">
        <v>3247869.21</v>
      </c>
      <c r="L314" s="22">
        <v>0</v>
      </c>
      <c r="M314" s="22">
        <v>367244.24</v>
      </c>
      <c r="N314" s="22">
        <v>-3615113.45</v>
      </c>
      <c r="O314" s="137"/>
    </row>
    <row r="315" spans="1:15" ht="12.75">
      <c r="A315" s="35" t="s">
        <v>612</v>
      </c>
      <c r="B315" s="35" t="s">
        <v>613</v>
      </c>
      <c r="C315" s="138">
        <v>2</v>
      </c>
      <c r="D315" s="22">
        <v>0</v>
      </c>
      <c r="E315" s="22">
        <v>0</v>
      </c>
      <c r="F315" s="22">
        <v>0</v>
      </c>
      <c r="G315" s="22">
        <v>1277972.18</v>
      </c>
      <c r="H315" s="22">
        <v>0</v>
      </c>
      <c r="I315" s="22">
        <v>1277972.18</v>
      </c>
      <c r="J315" s="22">
        <v>0</v>
      </c>
      <c r="K315" s="22">
        <v>1277972.18</v>
      </c>
      <c r="L315" s="22">
        <v>0</v>
      </c>
      <c r="M315" s="22">
        <v>0</v>
      </c>
      <c r="N315" s="22">
        <v>-1277972.18</v>
      </c>
      <c r="O315" s="137"/>
    </row>
    <row r="316" spans="1:15" ht="12.75">
      <c r="A316" s="35" t="s">
        <v>614</v>
      </c>
      <c r="B316" s="35" t="s">
        <v>615</v>
      </c>
      <c r="C316" s="138">
        <v>2</v>
      </c>
      <c r="D316" s="22">
        <v>0</v>
      </c>
      <c r="E316" s="22">
        <v>0</v>
      </c>
      <c r="F316" s="22">
        <v>0</v>
      </c>
      <c r="G316" s="22">
        <v>6372.97</v>
      </c>
      <c r="H316" s="22">
        <v>0</v>
      </c>
      <c r="I316" s="22">
        <v>6372.97</v>
      </c>
      <c r="J316" s="22">
        <v>0</v>
      </c>
      <c r="K316" s="22">
        <v>6372.97</v>
      </c>
      <c r="L316" s="22">
        <v>0</v>
      </c>
      <c r="M316" s="22">
        <v>0</v>
      </c>
      <c r="N316" s="22">
        <v>-6372.97</v>
      </c>
      <c r="O316" s="137"/>
    </row>
    <row r="317" spans="1:15" ht="12.75">
      <c r="A317" s="35" t="s">
        <v>616</v>
      </c>
      <c r="B317" s="35" t="s">
        <v>617</v>
      </c>
      <c r="C317" s="138">
        <v>2</v>
      </c>
      <c r="D317" s="22">
        <v>0</v>
      </c>
      <c r="E317" s="22">
        <v>0</v>
      </c>
      <c r="F317" s="22">
        <v>745.23</v>
      </c>
      <c r="G317" s="22">
        <v>7103.67</v>
      </c>
      <c r="H317" s="22">
        <v>745.23</v>
      </c>
      <c r="I317" s="22">
        <v>7103.67</v>
      </c>
      <c r="J317" s="22">
        <v>745.23</v>
      </c>
      <c r="K317" s="22">
        <v>7103.67</v>
      </c>
      <c r="L317" s="22">
        <v>0</v>
      </c>
      <c r="M317" s="22">
        <v>0</v>
      </c>
      <c r="N317" s="22">
        <v>-7103.67</v>
      </c>
      <c r="O317" s="137"/>
    </row>
    <row r="318" spans="1:15" ht="12.75">
      <c r="A318" s="35" t="s">
        <v>618</v>
      </c>
      <c r="B318" s="35" t="s">
        <v>619</v>
      </c>
      <c r="C318" s="138">
        <v>2</v>
      </c>
      <c r="D318" s="22">
        <v>0</v>
      </c>
      <c r="E318" s="22">
        <v>0</v>
      </c>
      <c r="F318" s="22">
        <v>8513.09</v>
      </c>
      <c r="G318" s="22">
        <v>85112.41</v>
      </c>
      <c r="H318" s="22">
        <v>8513.09</v>
      </c>
      <c r="I318" s="22">
        <v>85112.41</v>
      </c>
      <c r="J318" s="22">
        <v>8513.09</v>
      </c>
      <c r="K318" s="22">
        <v>85112.41</v>
      </c>
      <c r="L318" s="22">
        <v>0</v>
      </c>
      <c r="M318" s="22">
        <v>0</v>
      </c>
      <c r="N318" s="22">
        <v>-85112.41</v>
      </c>
      <c r="O318" s="137"/>
    </row>
    <row r="319" spans="1:15" ht="12.75">
      <c r="A319" s="35" t="s">
        <v>620</v>
      </c>
      <c r="B319" s="35" t="s">
        <v>621</v>
      </c>
      <c r="C319" s="138">
        <v>2</v>
      </c>
      <c r="D319" s="22">
        <v>0</v>
      </c>
      <c r="E319" s="22">
        <v>0</v>
      </c>
      <c r="F319" s="22">
        <v>10800.52</v>
      </c>
      <c r="G319" s="22">
        <v>98408.33</v>
      </c>
      <c r="H319" s="22">
        <v>10800.52</v>
      </c>
      <c r="I319" s="22">
        <v>98408.33</v>
      </c>
      <c r="J319" s="22">
        <v>10800.52</v>
      </c>
      <c r="K319" s="22">
        <v>98408.33</v>
      </c>
      <c r="L319" s="22">
        <v>0</v>
      </c>
      <c r="M319" s="22">
        <v>0</v>
      </c>
      <c r="N319" s="22">
        <v>-98408.33</v>
      </c>
      <c r="O319" s="137"/>
    </row>
    <row r="320" spans="1:15" ht="12.75">
      <c r="A320" s="35" t="s">
        <v>622</v>
      </c>
      <c r="B320" s="35" t="s">
        <v>623</v>
      </c>
      <c r="C320" s="138">
        <v>2</v>
      </c>
      <c r="D320" s="22">
        <v>0</v>
      </c>
      <c r="E320" s="22">
        <v>0</v>
      </c>
      <c r="F320" s="22">
        <v>0</v>
      </c>
      <c r="G320" s="22">
        <v>7926.43</v>
      </c>
      <c r="H320" s="22">
        <v>0</v>
      </c>
      <c r="I320" s="22">
        <v>7926.43</v>
      </c>
      <c r="J320" s="22">
        <v>0</v>
      </c>
      <c r="K320" s="22">
        <v>7926.43</v>
      </c>
      <c r="L320" s="22">
        <v>0</v>
      </c>
      <c r="M320" s="22">
        <v>0</v>
      </c>
      <c r="N320" s="22">
        <v>-7926.43</v>
      </c>
      <c r="O320" s="137"/>
    </row>
    <row r="321" spans="1:15" ht="12.75">
      <c r="A321" s="35" t="s">
        <v>624</v>
      </c>
      <c r="B321" s="35" t="s">
        <v>625</v>
      </c>
      <c r="C321" s="138">
        <v>2</v>
      </c>
      <c r="D321" s="22">
        <v>0</v>
      </c>
      <c r="E321" s="22">
        <v>0</v>
      </c>
      <c r="F321" s="22">
        <v>15157.92</v>
      </c>
      <c r="G321" s="22">
        <v>151546.3</v>
      </c>
      <c r="H321" s="22">
        <v>15157.92</v>
      </c>
      <c r="I321" s="22">
        <v>151546.3</v>
      </c>
      <c r="J321" s="22">
        <v>15157.92</v>
      </c>
      <c r="K321" s="22">
        <v>151546.3</v>
      </c>
      <c r="L321" s="22">
        <v>0</v>
      </c>
      <c r="M321" s="22">
        <v>0</v>
      </c>
      <c r="N321" s="22">
        <v>-151546.3</v>
      </c>
      <c r="O321" s="137"/>
    </row>
    <row r="322" spans="1:15" ht="12.75">
      <c r="A322" s="35" t="s">
        <v>626</v>
      </c>
      <c r="B322" s="35" t="s">
        <v>627</v>
      </c>
      <c r="C322" s="138">
        <v>2</v>
      </c>
      <c r="D322" s="22">
        <v>0</v>
      </c>
      <c r="E322" s="22">
        <v>0</v>
      </c>
      <c r="F322" s="22">
        <v>389.1</v>
      </c>
      <c r="G322" s="22">
        <v>3890.17</v>
      </c>
      <c r="H322" s="22">
        <v>389.1</v>
      </c>
      <c r="I322" s="22">
        <v>3890.17</v>
      </c>
      <c r="J322" s="22">
        <v>389.1</v>
      </c>
      <c r="K322" s="22">
        <v>3890.17</v>
      </c>
      <c r="L322" s="22">
        <v>0</v>
      </c>
      <c r="M322" s="22">
        <v>0</v>
      </c>
      <c r="N322" s="22">
        <v>-3890.17</v>
      </c>
      <c r="O322" s="137"/>
    </row>
    <row r="323" spans="1:15" ht="12.75">
      <c r="A323" s="35" t="s">
        <v>628</v>
      </c>
      <c r="B323" s="35" t="s">
        <v>629</v>
      </c>
      <c r="C323" s="138">
        <v>2</v>
      </c>
      <c r="D323" s="22">
        <v>0</v>
      </c>
      <c r="E323" s="22">
        <v>0</v>
      </c>
      <c r="F323" s="22">
        <v>5105.69</v>
      </c>
      <c r="G323" s="22">
        <v>51045.75</v>
      </c>
      <c r="H323" s="22">
        <v>5105.69</v>
      </c>
      <c r="I323" s="22">
        <v>51045.75</v>
      </c>
      <c r="J323" s="22">
        <v>5105.69</v>
      </c>
      <c r="K323" s="22">
        <v>51045.75</v>
      </c>
      <c r="L323" s="22">
        <v>0</v>
      </c>
      <c r="M323" s="22">
        <v>0</v>
      </c>
      <c r="N323" s="22">
        <v>-51045.75</v>
      </c>
      <c r="O323" s="137"/>
    </row>
    <row r="324" spans="1:15" ht="12.75">
      <c r="A324" s="35" t="s">
        <v>630</v>
      </c>
      <c r="B324" s="35" t="s">
        <v>631</v>
      </c>
      <c r="C324" s="138">
        <v>2</v>
      </c>
      <c r="D324" s="22">
        <v>0</v>
      </c>
      <c r="E324" s="22">
        <v>0</v>
      </c>
      <c r="F324" s="22">
        <v>817.18</v>
      </c>
      <c r="G324" s="22">
        <v>8170.07</v>
      </c>
      <c r="H324" s="22">
        <v>817.18</v>
      </c>
      <c r="I324" s="22">
        <v>8170.07</v>
      </c>
      <c r="J324" s="22">
        <v>817.18</v>
      </c>
      <c r="K324" s="22">
        <v>8170.07</v>
      </c>
      <c r="L324" s="22">
        <v>0</v>
      </c>
      <c r="M324" s="22">
        <v>0</v>
      </c>
      <c r="N324" s="22">
        <v>-8170.07</v>
      </c>
      <c r="O324" s="137"/>
    </row>
    <row r="325" spans="1:15" ht="12.75">
      <c r="A325" s="35" t="s">
        <v>1107</v>
      </c>
      <c r="B325" s="35" t="s">
        <v>1108</v>
      </c>
      <c r="C325" s="138">
        <v>2</v>
      </c>
      <c r="D325" s="22">
        <v>0</v>
      </c>
      <c r="E325" s="22">
        <v>0</v>
      </c>
      <c r="F325" s="22">
        <v>1207.92</v>
      </c>
      <c r="G325" s="22">
        <v>12076.59</v>
      </c>
      <c r="H325" s="22">
        <v>1207.92</v>
      </c>
      <c r="I325" s="22">
        <v>12076.59</v>
      </c>
      <c r="J325" s="22">
        <v>1207.92</v>
      </c>
      <c r="K325" s="22">
        <v>12076.59</v>
      </c>
      <c r="L325" s="22">
        <v>0</v>
      </c>
      <c r="M325" s="22">
        <v>0</v>
      </c>
      <c r="N325" s="22">
        <v>-12076.59</v>
      </c>
      <c r="O325" s="137"/>
    </row>
    <row r="326" spans="1:15" ht="12.75">
      <c r="A326" s="35" t="s">
        <v>1109</v>
      </c>
      <c r="B326" s="35" t="s">
        <v>1692</v>
      </c>
      <c r="C326" s="138">
        <v>2</v>
      </c>
      <c r="D326" s="22">
        <v>0</v>
      </c>
      <c r="E326" s="22">
        <v>0</v>
      </c>
      <c r="F326" s="22">
        <v>1199.85</v>
      </c>
      <c r="G326" s="22">
        <v>11995.85</v>
      </c>
      <c r="H326" s="22">
        <v>1199.85</v>
      </c>
      <c r="I326" s="22">
        <v>11995.85</v>
      </c>
      <c r="J326" s="22">
        <v>1199.85</v>
      </c>
      <c r="K326" s="22">
        <v>11995.85</v>
      </c>
      <c r="L326" s="22">
        <v>0</v>
      </c>
      <c r="M326" s="22">
        <v>0</v>
      </c>
      <c r="N326" s="22">
        <v>-11995.85</v>
      </c>
      <c r="O326" s="137"/>
    </row>
    <row r="327" spans="1:15" ht="12.75">
      <c r="A327" s="35" t="s">
        <v>1693</v>
      </c>
      <c r="B327" s="35" t="s">
        <v>1694</v>
      </c>
      <c r="C327" s="138">
        <v>2</v>
      </c>
      <c r="D327" s="22">
        <v>0</v>
      </c>
      <c r="E327" s="22">
        <v>0</v>
      </c>
      <c r="F327" s="22">
        <v>1319.65</v>
      </c>
      <c r="G327" s="22">
        <v>13193.62</v>
      </c>
      <c r="H327" s="22">
        <v>1319.65</v>
      </c>
      <c r="I327" s="22">
        <v>13193.62</v>
      </c>
      <c r="J327" s="22">
        <v>1319.65</v>
      </c>
      <c r="K327" s="22">
        <v>13193.62</v>
      </c>
      <c r="L327" s="22">
        <v>0</v>
      </c>
      <c r="M327" s="22">
        <v>0</v>
      </c>
      <c r="N327" s="22">
        <v>-13193.62</v>
      </c>
      <c r="O327" s="137"/>
    </row>
    <row r="328" spans="1:15" ht="12.75">
      <c r="A328" s="35" t="s">
        <v>1695</v>
      </c>
      <c r="B328" s="35" t="s">
        <v>1696</v>
      </c>
      <c r="C328" s="138">
        <v>2</v>
      </c>
      <c r="D328" s="22">
        <v>0</v>
      </c>
      <c r="E328" s="22">
        <v>0</v>
      </c>
      <c r="F328" s="22">
        <v>8850.26</v>
      </c>
      <c r="G328" s="22">
        <v>88483.35</v>
      </c>
      <c r="H328" s="22">
        <v>8850.26</v>
      </c>
      <c r="I328" s="22">
        <v>88483.35</v>
      </c>
      <c r="J328" s="22">
        <v>8850.26</v>
      </c>
      <c r="K328" s="22">
        <v>88483.35</v>
      </c>
      <c r="L328" s="22">
        <v>0</v>
      </c>
      <c r="M328" s="22">
        <v>0</v>
      </c>
      <c r="N328" s="22">
        <v>-88483.35</v>
      </c>
      <c r="O328" s="137"/>
    </row>
    <row r="329" spans="1:15" ht="12.75">
      <c r="A329" s="35" t="s">
        <v>1697</v>
      </c>
      <c r="B329" s="35" t="s">
        <v>1698</v>
      </c>
      <c r="C329" s="138">
        <v>2</v>
      </c>
      <c r="D329" s="22">
        <v>0</v>
      </c>
      <c r="E329" s="22">
        <v>0</v>
      </c>
      <c r="F329" s="22">
        <v>0</v>
      </c>
      <c r="G329" s="22">
        <v>3411687.56</v>
      </c>
      <c r="H329" s="22">
        <v>0</v>
      </c>
      <c r="I329" s="22">
        <v>3411687.56</v>
      </c>
      <c r="J329" s="22">
        <v>0</v>
      </c>
      <c r="K329" s="22">
        <v>3411687.56</v>
      </c>
      <c r="L329" s="22">
        <v>0</v>
      </c>
      <c r="M329" s="22">
        <v>0</v>
      </c>
      <c r="N329" s="22">
        <v>-3411687.56</v>
      </c>
      <c r="O329" s="137"/>
    </row>
    <row r="330" spans="1:15" ht="12.75">
      <c r="A330" s="35" t="s">
        <v>450</v>
      </c>
      <c r="B330" s="35" t="s">
        <v>1699</v>
      </c>
      <c r="C330" s="138">
        <v>2</v>
      </c>
      <c r="D330" s="22">
        <v>1000000</v>
      </c>
      <c r="E330" s="22">
        <v>1000000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1000000</v>
      </c>
      <c r="O330" s="137"/>
    </row>
    <row r="331" spans="1:15" ht="12.75">
      <c r="A331" s="35" t="s">
        <v>453</v>
      </c>
      <c r="B331" s="35" t="s">
        <v>1699</v>
      </c>
      <c r="C331" s="138">
        <v>2</v>
      </c>
      <c r="D331" s="22">
        <v>1000000</v>
      </c>
      <c r="E331" s="22">
        <v>1000000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1000000</v>
      </c>
      <c r="O331" s="137"/>
    </row>
    <row r="332" spans="1:15" ht="12.75">
      <c r="A332" s="35" t="s">
        <v>456</v>
      </c>
      <c r="B332" s="35" t="s">
        <v>1699</v>
      </c>
      <c r="C332" s="138">
        <v>2</v>
      </c>
      <c r="D332" s="22">
        <v>1000000</v>
      </c>
      <c r="E332" s="22">
        <v>1000000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1000000</v>
      </c>
      <c r="O332" s="137"/>
    </row>
    <row r="333" spans="1:15" ht="12.75">
      <c r="A333" s="35" t="s">
        <v>458</v>
      </c>
      <c r="B333" s="35" t="s">
        <v>1699</v>
      </c>
      <c r="C333" s="138">
        <v>2</v>
      </c>
      <c r="D333" s="22">
        <v>1000000</v>
      </c>
      <c r="E333" s="22">
        <v>1000000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>
        <v>1000000</v>
      </c>
      <c r="O333" s="137"/>
    </row>
    <row r="334" spans="4:15" ht="12.75"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</row>
    <row r="335" spans="4:15" ht="12.75"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</row>
    <row r="336" spans="4:15" ht="12.75"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</row>
    <row r="337" spans="4:15" ht="12.75"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</row>
    <row r="338" spans="4:15" ht="12.75"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</row>
    <row r="339" spans="4:15" ht="12.75"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</row>
    <row r="340" spans="4:15" ht="12.75"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</row>
    <row r="341" spans="4:15" ht="12.75"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</row>
    <row r="342" spans="4:15" ht="12.75"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</row>
    <row r="343" spans="4:15" ht="12.75"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</row>
    <row r="344" spans="4:15" ht="12.75"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</row>
    <row r="345" spans="4:15" ht="12.75"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</row>
    <row r="346" spans="4:15" ht="12.75"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</row>
    <row r="347" spans="4:15" ht="12.75"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</row>
    <row r="348" spans="4:15" ht="12.75"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</row>
    <row r="349" spans="4:15" ht="12.75"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</row>
    <row r="350" spans="4:15" ht="12.75"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</row>
    <row r="351" spans="4:15" ht="12.75"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</row>
    <row r="352" spans="4:15" ht="12.75"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</row>
    <row r="353" spans="4:15" ht="12.75"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</row>
    <row r="354" spans="4:15" ht="12.75"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</row>
    <row r="355" spans="4:15" ht="12.75"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</row>
    <row r="356" spans="4:15" ht="12.75"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</row>
    <row r="357" spans="4:15" ht="12.75"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</row>
    <row r="358" spans="4:15" ht="12.75"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</row>
    <row r="359" spans="4:15" ht="12.75"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</row>
    <row r="360" spans="4:15" ht="12.75"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</row>
    <row r="361" spans="4:15" ht="12.75"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</row>
    <row r="362" spans="4:15" ht="12.75"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</row>
    <row r="363" spans="4:15" ht="12.75"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</row>
    <row r="364" spans="4:15" ht="12.75"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</row>
    <row r="365" spans="4:15" ht="12.75"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</row>
    <row r="366" spans="4:15" ht="12.75"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</row>
    <row r="367" spans="4:15" ht="12.75"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</row>
    <row r="368" spans="4:15" ht="12.75"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</row>
    <row r="369" spans="4:15" ht="12.75"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</row>
    <row r="370" spans="4:15" ht="12.75"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</row>
    <row r="371" spans="4:15" ht="12.75"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</row>
    <row r="372" spans="4:15" ht="12.75"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</row>
    <row r="373" spans="4:15" ht="12.75"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</row>
    <row r="374" spans="4:15" ht="12.75"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</row>
    <row r="375" spans="4:15" ht="12.75"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</row>
    <row r="376" spans="4:15" ht="12.75"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</row>
    <row r="377" spans="4:15" ht="12.75"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</row>
    <row r="378" spans="4:15" ht="12.75"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</row>
    <row r="379" spans="4:15" ht="12.75"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</row>
    <row r="380" spans="4:15" ht="12.75"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</row>
    <row r="381" spans="4:15" ht="12.75"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</row>
    <row r="382" spans="4:15" ht="12.75"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</row>
    <row r="383" spans="4:15" ht="12.75"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</row>
    <row r="384" spans="4:15" ht="12.75"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</row>
    <row r="385" spans="4:15" ht="12.75"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</row>
    <row r="386" spans="4:15" ht="12.75"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</row>
    <row r="387" spans="4:15" ht="12.75"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</row>
    <row r="388" spans="4:15" ht="12.75"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</row>
    <row r="389" spans="4:15" ht="12.75"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</row>
    <row r="390" spans="4:15" ht="12.75"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</row>
    <row r="391" spans="4:15" ht="12.75"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</row>
    <row r="392" spans="4:15" ht="12.75"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</row>
    <row r="393" spans="4:15" ht="12.75"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</row>
    <row r="394" spans="4:15" ht="12.75"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</row>
    <row r="395" spans="4:15" ht="12.75"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</row>
    <row r="396" spans="4:15" ht="12.75"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</row>
    <row r="397" spans="4:15" ht="12.75"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</row>
    <row r="398" spans="4:15" ht="12.75"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</row>
    <row r="399" spans="4:15" ht="12.75"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</row>
    <row r="400" spans="4:15" ht="12.75"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</row>
    <row r="401" spans="4:15" ht="12.75"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</row>
    <row r="402" spans="4:15" ht="12.75"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</row>
    <row r="403" spans="4:15" ht="12.75"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</row>
    <row r="404" spans="4:15" ht="12.75"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</row>
    <row r="405" spans="4:15" ht="12.75"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</row>
    <row r="406" spans="4:15" ht="12.75"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</row>
    <row r="407" spans="4:15" ht="12.75"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</row>
    <row r="408" spans="4:15" ht="12.75"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</row>
    <row r="409" spans="4:15" ht="12.75"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</row>
    <row r="410" spans="4:15" ht="12.75"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</row>
    <row r="411" spans="4:15" ht="12.75"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</row>
    <row r="412" spans="4:15" ht="12.75"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</row>
    <row r="413" spans="4:15" ht="12.75"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</row>
    <row r="414" spans="4:15" ht="12.75"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</row>
    <row r="415" spans="4:15" ht="12.75"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</row>
    <row r="416" spans="4:15" ht="12.75"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</row>
    <row r="417" spans="4:15" ht="12.75"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</row>
    <row r="418" spans="4:15" ht="12.75"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</row>
    <row r="419" spans="4:15" ht="12.75"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</row>
    <row r="420" spans="4:15" ht="12.75"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</row>
    <row r="421" spans="4:15" ht="12.75"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</row>
    <row r="422" spans="4:15" ht="12.75"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</row>
    <row r="423" spans="4:15" ht="12.75"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</row>
    <row r="424" spans="4:15" ht="12.75"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</row>
    <row r="425" spans="4:15" ht="12.75"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</row>
    <row r="426" spans="4:15" ht="12.75"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</row>
    <row r="427" spans="4:15" ht="12.75"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</row>
    <row r="428" spans="4:15" ht="12.75"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christian.ornel</cp:lastModifiedBy>
  <cp:lastPrinted>2013-08-22T16:23:52Z</cp:lastPrinted>
  <dcterms:created xsi:type="dcterms:W3CDTF">1997-01-10T22:22:50Z</dcterms:created>
  <dcterms:modified xsi:type="dcterms:W3CDTF">2013-11-26T20:33:58Z</dcterms:modified>
  <cp:category/>
  <cp:version/>
  <cp:contentType/>
  <cp:contentStatus/>
</cp:coreProperties>
</file>